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hidePivotFieldList="1"/>
  <mc:AlternateContent xmlns:mc="http://schemas.openxmlformats.org/markup-compatibility/2006">
    <mc:Choice Requires="x15">
      <x15ac:absPath xmlns:x15ac="http://schemas.microsoft.com/office/spreadsheetml/2010/11/ac" url="D:\Dropbox (ICA HESD)\HESD - staff only\AV + GS only\HESD issue management framework\"/>
    </mc:Choice>
  </mc:AlternateContent>
  <bookViews>
    <workbookView xWindow="0" yWindow="540" windowWidth="29895" windowHeight="18975" tabRatio="851"/>
  </bookViews>
  <sheets>
    <sheet name="Register" sheetId="2" r:id="rId1"/>
    <sheet name="Heat map" sheetId="3" r:id="rId2"/>
    <sheet name="Criteria" sheetId="1" r:id="rId3"/>
    <sheet name="Definitions" sheetId="5" r:id="rId4"/>
    <sheet name="Register - original from Kevin" sheetId="10" state="hidden" r:id="rId5"/>
    <sheet name="Register - annotated for Kevin" sheetId="8" state="hidden" r:id="rId6"/>
  </sheets>
  <externalReferences>
    <externalReference r:id="rId7"/>
    <externalReference r:id="rId8"/>
  </externalReferences>
  <definedNames>
    <definedName name="_xlnm.Print_Area" localSheetId="0">Register!$A$1:$P$4</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4" i="3" l="1"/>
  <c r="A2" i="3"/>
  <c r="A5" i="3"/>
  <c r="P4" i="2"/>
  <c r="B4" i="3" s="1"/>
  <c r="Q4" i="2"/>
  <c r="C4" i="3" s="1"/>
  <c r="M4" i="2"/>
  <c r="H4" i="2"/>
  <c r="P5" i="2"/>
  <c r="B2" i="3" s="1"/>
  <c r="Q5" i="2"/>
  <c r="C2" i="3" s="1"/>
  <c r="M5" i="2"/>
  <c r="H5" i="2"/>
  <c r="P6" i="2"/>
  <c r="B5" i="3" s="1"/>
  <c r="Q6" i="2"/>
  <c r="C5" i="3" s="1"/>
  <c r="M6" i="2"/>
  <c r="H6" i="2"/>
  <c r="P7" i="2"/>
  <c r="Q7" i="2"/>
  <c r="M7" i="2"/>
  <c r="H7" i="2"/>
  <c r="P8" i="2"/>
  <c r="Q8" i="2"/>
  <c r="M8" i="2"/>
  <c r="H8" i="2"/>
  <c r="P9" i="2"/>
  <c r="Q9" i="2"/>
  <c r="M9" i="2"/>
  <c r="H9" i="2"/>
  <c r="P10" i="2"/>
  <c r="Q10" i="2"/>
  <c r="M10" i="2"/>
  <c r="H10" i="2"/>
  <c r="P3" i="2"/>
  <c r="B3" i="3" s="1"/>
  <c r="Q3" i="2"/>
  <c r="C3" i="3" s="1"/>
  <c r="M3" i="2"/>
  <c r="H3" i="2"/>
  <c r="S19" i="10"/>
  <c r="R19" i="10"/>
  <c r="O19" i="10"/>
  <c r="P19" i="10" s="1"/>
  <c r="J19" i="10"/>
  <c r="S18" i="10"/>
  <c r="R18" i="10"/>
  <c r="O18" i="10"/>
  <c r="J18" i="10"/>
  <c r="P18" i="10"/>
  <c r="S17" i="10"/>
  <c r="R17" i="10"/>
  <c r="O17" i="10"/>
  <c r="P17" i="10" s="1"/>
  <c r="J17" i="10"/>
  <c r="S16" i="10"/>
  <c r="R16" i="10"/>
  <c r="O16" i="10"/>
  <c r="J16" i="10"/>
  <c r="P16" i="10"/>
  <c r="S15" i="10"/>
  <c r="R15" i="10"/>
  <c r="O15" i="10"/>
  <c r="J15" i="10"/>
  <c r="P15" i="10"/>
  <c r="S14" i="10"/>
  <c r="R14" i="10"/>
  <c r="O14" i="10"/>
  <c r="P14" i="10" s="1"/>
  <c r="J14" i="10"/>
  <c r="S13" i="10"/>
  <c r="R13" i="10"/>
  <c r="O13" i="10"/>
  <c r="J13" i="10"/>
  <c r="P13" i="10"/>
  <c r="S12" i="10"/>
  <c r="R12" i="10"/>
  <c r="O12" i="10"/>
  <c r="P12" i="10" s="1"/>
  <c r="J12" i="10"/>
  <c r="S11" i="10"/>
  <c r="R11" i="10"/>
  <c r="O11" i="10"/>
  <c r="P11" i="10" s="1"/>
  <c r="J11" i="10"/>
  <c r="S10" i="10"/>
  <c r="R10" i="10"/>
  <c r="O10" i="10"/>
  <c r="J10" i="10"/>
  <c r="P10" i="10"/>
  <c r="S9" i="10"/>
  <c r="R9" i="10"/>
  <c r="O9" i="10"/>
  <c r="P9" i="10" s="1"/>
  <c r="J9" i="10"/>
  <c r="S8" i="10"/>
  <c r="R8" i="10"/>
  <c r="O8" i="10"/>
  <c r="J8" i="10"/>
  <c r="P8" i="10"/>
  <c r="S7" i="10"/>
  <c r="R7" i="10"/>
  <c r="O7" i="10"/>
  <c r="J7" i="10"/>
  <c r="P7" i="10"/>
  <c r="S6" i="10"/>
  <c r="R6" i="10"/>
  <c r="O6" i="10"/>
  <c r="P6" i="10" s="1"/>
  <c r="J6" i="10"/>
  <c r="S5" i="10"/>
  <c r="R5" i="10"/>
  <c r="O5" i="10"/>
  <c r="J5" i="10"/>
  <c r="P5" i="10"/>
  <c r="S4" i="10"/>
  <c r="R4" i="10"/>
  <c r="O4" i="10"/>
  <c r="P4" i="10" s="1"/>
  <c r="J4" i="10"/>
  <c r="S3" i="10"/>
  <c r="R3" i="10"/>
  <c r="O3" i="10"/>
  <c r="P3" i="10" s="1"/>
  <c r="J3" i="10"/>
  <c r="A3" i="3"/>
  <c r="N9" i="2" l="1"/>
  <c r="N7" i="2"/>
  <c r="N6" i="2"/>
  <c r="D5" i="3" s="1"/>
  <c r="N8" i="2"/>
  <c r="N3" i="2"/>
  <c r="D3" i="3" s="1"/>
  <c r="N4" i="2"/>
  <c r="D4" i="3" s="1"/>
  <c r="N5" i="2"/>
  <c r="D2" i="3" s="1"/>
  <c r="N10" i="2"/>
</calcChain>
</file>

<file path=xl/comments1.xml><?xml version="1.0" encoding="utf-8"?>
<comments xmlns="http://schemas.openxmlformats.org/spreadsheetml/2006/main">
  <authors>
    <author>Kevin Rader</author>
  </authors>
  <commentList>
    <comment ref="K3" authorId="0" shapeId="0">
      <text>
        <r>
          <rPr>
            <b/>
            <sz val="9"/>
            <color indexed="81"/>
            <rFont val="Tahoma"/>
            <family val="2"/>
          </rPr>
          <t>Kevin Rader:</t>
        </r>
        <r>
          <rPr>
            <sz val="9"/>
            <color indexed="81"/>
            <rFont val="Tahoma"/>
            <family val="2"/>
          </rPr>
          <t xml:space="preserve">
I think this is the combined probability that there is sufficient information to prepare a Cu package and that CDA/ICA will go forward with submission to EPA</t>
        </r>
      </text>
    </comment>
    <comment ref="L3" authorId="0" shapeId="0">
      <text>
        <r>
          <rPr>
            <b/>
            <sz val="9"/>
            <color indexed="81"/>
            <rFont val="Tahoma"/>
            <family val="2"/>
          </rPr>
          <t>Kevin Rader:</t>
        </r>
        <r>
          <rPr>
            <sz val="9"/>
            <color indexed="81"/>
            <rFont val="Tahoma"/>
            <family val="2"/>
          </rPr>
          <t xml:space="preserve">
Don't have a definitive time line for Cu IRIS assessment.  EPA- intiated one would probably happened  &gt; 2 years?  I assume this is when the value of ICA/CDA action would be realized (even though commissioning data review would be likely to happend within a year?)</t>
        </r>
      </text>
    </comment>
    <comment ref="N3" authorId="0" shapeId="0">
      <text>
        <r>
          <rPr>
            <b/>
            <sz val="9"/>
            <color indexed="81"/>
            <rFont val="Tahoma"/>
            <family val="2"/>
          </rPr>
          <t>Kevin Rader:</t>
        </r>
        <r>
          <rPr>
            <sz val="9"/>
            <color indexed="81"/>
            <rFont val="Tahoma"/>
            <family val="2"/>
          </rPr>
          <t xml:space="preserve">
Poised to commission search for Cu assessment package materials</t>
        </r>
      </text>
    </comment>
    <comment ref="H4" authorId="0" shapeId="0">
      <text>
        <r>
          <rPr>
            <b/>
            <sz val="9"/>
            <color indexed="81"/>
            <rFont val="Tahoma"/>
            <family val="2"/>
          </rPr>
          <t>Kevin Rader:</t>
        </r>
        <r>
          <rPr>
            <sz val="9"/>
            <color indexed="81"/>
            <rFont val="Tahoma"/>
            <family val="2"/>
          </rPr>
          <t xml:space="preserve">
SSP &lt; 1 kilo tonne</t>
        </r>
      </text>
    </comment>
    <comment ref="I4" authorId="0" shapeId="0">
      <text>
        <r>
          <rPr>
            <b/>
            <sz val="9"/>
            <color indexed="81"/>
            <rFont val="Tahoma"/>
            <family val="2"/>
          </rPr>
          <t>Kevin Rader:</t>
        </r>
        <r>
          <rPr>
            <sz val="9"/>
            <color indexed="81"/>
            <rFont val="Tahoma"/>
            <family val="2"/>
          </rPr>
          <t xml:space="preserve">
Cu in stormwater seems to get a great deal of press.  Might considering going with "Very High"</t>
        </r>
      </text>
    </comment>
    <comment ref="M4" authorId="0" shapeId="0">
      <text>
        <r>
          <rPr>
            <b/>
            <sz val="9"/>
            <color indexed="81"/>
            <rFont val="Tahoma"/>
            <family val="2"/>
          </rPr>
          <t>Kevin Rader:</t>
        </r>
        <r>
          <rPr>
            <sz val="9"/>
            <color indexed="81"/>
            <rFont val="Tahoma"/>
            <family val="2"/>
          </rPr>
          <t xml:space="preserve">
Just SSP</t>
        </r>
      </text>
    </comment>
    <comment ref="N4" authorId="0" shapeId="0">
      <text>
        <r>
          <rPr>
            <b/>
            <sz val="9"/>
            <color indexed="81"/>
            <rFont val="Tahoma"/>
            <family val="2"/>
          </rPr>
          <t>Kevin Rader:</t>
        </r>
        <r>
          <rPr>
            <sz val="9"/>
            <color indexed="81"/>
            <rFont val="Tahoma"/>
            <family val="2"/>
          </rPr>
          <t xml:space="preserve">
We seem to have some influence over studies related to this risk - although not a strong influence</t>
        </r>
      </text>
    </comment>
    <comment ref="I5" authorId="0" shapeId="0">
      <text>
        <r>
          <rPr>
            <b/>
            <sz val="9"/>
            <color indexed="81"/>
            <rFont val="Tahoma"/>
            <family val="2"/>
          </rPr>
          <t>Kevin Rader:</t>
        </r>
        <r>
          <rPr>
            <sz val="9"/>
            <color indexed="81"/>
            <rFont val="Tahoma"/>
            <family val="2"/>
          </rPr>
          <t xml:space="preserve">
This opportunity seems more a matter of convenience.  I don't think it will have a great impact on reputation. </t>
        </r>
      </text>
    </comment>
    <comment ref="K5" authorId="0" shapeId="0">
      <text>
        <r>
          <rPr>
            <b/>
            <sz val="9"/>
            <color indexed="81"/>
            <rFont val="Tahoma"/>
            <family val="2"/>
          </rPr>
          <t>Kevin Rader:</t>
        </r>
        <r>
          <rPr>
            <sz val="9"/>
            <color indexed="81"/>
            <rFont val="Tahoma"/>
            <family val="2"/>
          </rPr>
          <t xml:space="preserve">
I think it's highly unlikely that the pre-emption policy will be significantly altered.</t>
        </r>
      </text>
    </comment>
    <comment ref="L5" authorId="0" shapeId="0">
      <text>
        <r>
          <rPr>
            <b/>
            <sz val="9"/>
            <color indexed="81"/>
            <rFont val="Tahoma"/>
            <family val="2"/>
          </rPr>
          <t>Kevin Rader:</t>
        </r>
        <r>
          <rPr>
            <sz val="9"/>
            <color indexed="81"/>
            <rFont val="Tahoma"/>
            <family val="2"/>
          </rPr>
          <t xml:space="preserve">
I think it will likely be some time before Cu management comes up on TSCA so this opportunity won't be realized until then.</t>
        </r>
      </text>
    </comment>
    <comment ref="N5" authorId="0" shapeId="0">
      <text>
        <r>
          <rPr>
            <b/>
            <sz val="9"/>
            <color indexed="81"/>
            <rFont val="Tahoma"/>
            <family val="2"/>
          </rPr>
          <t>Kevin Rader:</t>
        </r>
        <r>
          <rPr>
            <sz val="9"/>
            <color indexed="81"/>
            <rFont val="Tahoma"/>
            <family val="2"/>
          </rPr>
          <t xml:space="preserve">
When the opportunity to engage EPA on Cu management arises, I imagine that Cu Alliance will be able to provide a great deal of input into the process through NAMC: again it's dealing one entity instead of individual states.   </t>
        </r>
      </text>
    </comment>
    <comment ref="N6" authorId="0" shapeId="0">
      <text>
        <r>
          <rPr>
            <b/>
            <sz val="9"/>
            <color indexed="81"/>
            <rFont val="Tahoma"/>
            <family val="2"/>
          </rPr>
          <t>Kevin Rader:</t>
        </r>
        <r>
          <rPr>
            <sz val="9"/>
            <color indexed="81"/>
            <rFont val="Tahoma"/>
            <family val="2"/>
          </rPr>
          <t xml:space="preserve">
What can Cu Alliance do to combat product restrictions?  What is the track record is here.  I'd say this is either low or mod.  I'm not aware of enough examples of ICA/CDA preventing produce restrictions to move this field value any higher than moderate.  What do you think Carrie?  I may be mistaken.  </t>
        </r>
      </text>
    </comment>
    <comment ref="I7" authorId="0" shapeId="0">
      <text>
        <r>
          <rPr>
            <b/>
            <sz val="9"/>
            <color indexed="81"/>
            <rFont val="Tahoma"/>
            <family val="2"/>
          </rPr>
          <t>Kevin Rader:</t>
        </r>
        <r>
          <rPr>
            <sz val="9"/>
            <color indexed="81"/>
            <rFont val="Tahoma"/>
            <family val="2"/>
          </rPr>
          <t xml:space="preserve">
Through Flint LCR is getting some major press.  I think people will tend to lump the two metals in the same category.  Most press I see is for Pb.  But there is some for Cu.  Maybe 5:1 4:1.  I think we're dealing with either High or Very High.   </t>
        </r>
      </text>
    </comment>
    <comment ref="A8" authorId="0" shapeId="0">
      <text>
        <r>
          <rPr>
            <b/>
            <sz val="9"/>
            <color indexed="81"/>
            <rFont val="Tahoma"/>
            <family val="2"/>
          </rPr>
          <t>Kevin Rader:</t>
        </r>
        <r>
          <rPr>
            <sz val="9"/>
            <color indexed="81"/>
            <rFont val="Tahoma"/>
            <family val="2"/>
          </rPr>
          <t xml:space="preserve">
Cuts across two issue areas</t>
        </r>
      </text>
    </comment>
    <comment ref="G8" authorId="0" shapeId="0">
      <text>
        <r>
          <rPr>
            <b/>
            <sz val="9"/>
            <color indexed="81"/>
            <rFont val="Tahoma"/>
            <family val="2"/>
          </rPr>
          <t>Kevin Rader:</t>
        </r>
        <r>
          <rPr>
            <sz val="9"/>
            <color indexed="81"/>
            <rFont val="Tahoma"/>
            <family val="2"/>
          </rPr>
          <t xml:space="preserve">
WAG at this point.  I know that switching to "unleaded" products increases operating costs probably by as much as 50% but I can get a handle on original operating cost.  However, selection of &lt;1 or 1 - 10 score doesn't change the Impact Ranking.</t>
        </r>
      </text>
    </comment>
    <comment ref="H8" authorId="0" shapeId="0">
      <text>
        <r>
          <rPr>
            <b/>
            <sz val="9"/>
            <color indexed="81"/>
            <rFont val="Tahoma"/>
            <family val="2"/>
          </rPr>
          <t>Kevin Rader:</t>
        </r>
        <r>
          <rPr>
            <sz val="9"/>
            <color indexed="81"/>
            <rFont val="Tahoma"/>
            <family val="2"/>
          </rPr>
          <t xml:space="preserve">
TF and RB</t>
        </r>
      </text>
    </comment>
    <comment ref="I8" authorId="0" shapeId="0">
      <text>
        <r>
          <rPr>
            <b/>
            <sz val="9"/>
            <color indexed="81"/>
            <rFont val="Tahoma"/>
            <family val="2"/>
          </rPr>
          <t>Kevin Rader:</t>
        </r>
        <r>
          <rPr>
            <sz val="9"/>
            <color indexed="81"/>
            <rFont val="Tahoma"/>
            <family val="2"/>
          </rPr>
          <t xml:space="preserve">
Use of alternative formulations and extra headaches associated with installation and recycling may damage the reputation of copper with installers/contractors/builders/designers.  These could be eased with a educational offerings from Cu Alliance</t>
        </r>
      </text>
    </comment>
    <comment ref="M8" authorId="0" shapeId="0">
      <text>
        <r>
          <rPr>
            <b/>
            <sz val="9"/>
            <color indexed="81"/>
            <rFont val="Tahoma"/>
            <family val="2"/>
          </rPr>
          <t>Kevin Rader:</t>
        </r>
        <r>
          <rPr>
            <sz val="9"/>
            <color indexed="81"/>
            <rFont val="Tahoma"/>
            <family val="2"/>
          </rPr>
          <t xml:space="preserve">
TF and RB.  However, contamination of the scrap stream (formerly a separate issue seems to be very closely related to this issue.  Scrap contaminantion impact the entire Cu value chain so we may consider changing this.</t>
        </r>
      </text>
    </comment>
    <comment ref="N8" authorId="0" shapeId="0">
      <text>
        <r>
          <rPr>
            <b/>
            <sz val="9"/>
            <color indexed="81"/>
            <rFont val="Tahoma"/>
            <family val="2"/>
          </rPr>
          <t>Kevin Rader:</t>
        </r>
        <r>
          <rPr>
            <sz val="9"/>
            <color indexed="81"/>
            <rFont val="Tahoma"/>
            <family val="2"/>
          </rPr>
          <t xml:space="preserve">
Cu Alliance can take steps to educate  installers/contractors/builders/designers</t>
        </r>
      </text>
    </comment>
    <comment ref="F9" authorId="0" shapeId="0">
      <text>
        <r>
          <rPr>
            <b/>
            <sz val="9"/>
            <color indexed="81"/>
            <rFont val="Tahoma"/>
            <family val="2"/>
          </rPr>
          <t>Kevin Rader:</t>
        </r>
        <r>
          <rPr>
            <sz val="9"/>
            <color indexed="81"/>
            <rFont val="Tahoma"/>
            <family val="2"/>
          </rPr>
          <t xml:space="preserve">
Choose multiple states even though this is Federal because MSGP is applicable where EPA retains National Pollutant Discharge Elimination System (NPDES) authority: states of Idaho (ID), New Mexico (NM), New Hampshire (NH), and Massachusetts (MA); Washington DC, Puerto Rico, most territories; certain federal facilities in Colorado (CO), Delaware (DE), Vermont (VT) and Washington (WA); and most Indian lands.  Other states are not strictly required to adopt the MSGP, but it has served as model for state industrial stormwater general permits (e.g., in Washington and Oregon).</t>
        </r>
      </text>
    </comment>
    <comment ref="I9" authorId="0" shapeId="0">
      <text>
        <r>
          <rPr>
            <b/>
            <sz val="9"/>
            <color indexed="81"/>
            <rFont val="Tahoma"/>
            <family val="2"/>
          </rPr>
          <t>Kevin Rader:</t>
        </r>
        <r>
          <rPr>
            <sz val="9"/>
            <color indexed="81"/>
            <rFont val="Tahoma"/>
            <family val="2"/>
          </rPr>
          <t xml:space="preserve">
Violations of Cu limits will build a negative view of copper across various industries.  This may lead to people seeking alternative materials.  I think this fits in the Mod to High range.  </t>
        </r>
      </text>
    </comment>
    <comment ref="L9" authorId="0" shapeId="0">
      <text>
        <r>
          <rPr>
            <b/>
            <sz val="9"/>
            <color indexed="81"/>
            <rFont val="Tahoma"/>
            <family val="2"/>
          </rPr>
          <t>Kevin Rader:</t>
        </r>
        <r>
          <rPr>
            <sz val="9"/>
            <color indexed="81"/>
            <rFont val="Tahoma"/>
            <family val="2"/>
          </rPr>
          <t xml:space="preserve">
MSGP is active now, but there could be a delayed effect due to the outcome of EPA settlement</t>
        </r>
      </text>
    </comment>
    <comment ref="N9" authorId="0" shapeId="0">
      <text>
        <r>
          <rPr>
            <b/>
            <sz val="9"/>
            <color indexed="81"/>
            <rFont val="Tahoma"/>
            <family val="2"/>
          </rPr>
          <t>Kevin Rader:</t>
        </r>
        <r>
          <rPr>
            <sz val="9"/>
            <color indexed="81"/>
            <rFont val="Tahoma"/>
            <family val="2"/>
          </rPr>
          <t xml:space="preserve">
Cu Alliance can leverage greater acceptance of bioavailbility and freshwater BLM at the state level and the marine BLM at the fed level to advocate for consideration of bioavailability in stormwater benchmarks.  I say MOD to HIGH </t>
        </r>
      </text>
    </comment>
    <comment ref="N10" authorId="0" shapeId="0">
      <text>
        <r>
          <rPr>
            <b/>
            <sz val="9"/>
            <color indexed="81"/>
            <rFont val="Tahoma"/>
            <family val="2"/>
          </rPr>
          <t>Kevin Rader:</t>
        </r>
        <r>
          <rPr>
            <sz val="9"/>
            <color indexed="81"/>
            <rFont val="Tahoma"/>
            <family val="2"/>
          </rPr>
          <t xml:space="preserve">
Cu Alliance can provide information/training/other resources to companies to ensure that they conform to requirements and avoid fines.   </t>
        </r>
      </text>
    </comment>
    <comment ref="I11" authorId="0" shapeId="0">
      <text>
        <r>
          <rPr>
            <b/>
            <sz val="9"/>
            <color indexed="81"/>
            <rFont val="Tahoma"/>
            <family val="2"/>
          </rPr>
          <t>Kevin Rader:</t>
        </r>
        <r>
          <rPr>
            <sz val="9"/>
            <color indexed="81"/>
            <rFont val="Tahoma"/>
            <family val="2"/>
          </rPr>
          <t xml:space="preserve">
Reputation for quality and innovation:  People should view BLM usage as an example of how Cu industry is striving to incorporate cutting-edge science practices into criteria development.</t>
        </r>
      </text>
    </comment>
    <comment ref="N11" authorId="0" shapeId="0">
      <text>
        <r>
          <rPr>
            <b/>
            <sz val="9"/>
            <color indexed="81"/>
            <rFont val="Tahoma"/>
            <family val="2"/>
          </rPr>
          <t>Kevin Rader:</t>
        </r>
        <r>
          <rPr>
            <sz val="9"/>
            <color indexed="81"/>
            <rFont val="Tahoma"/>
            <family val="2"/>
          </rPr>
          <t xml:space="preserve">
I think given the success of the advocacy team, we can mark this as Very High</t>
        </r>
      </text>
    </comment>
    <comment ref="N12" authorId="0" shapeId="0">
      <text>
        <r>
          <rPr>
            <b/>
            <sz val="9"/>
            <color indexed="81"/>
            <rFont val="Tahoma"/>
            <family val="2"/>
          </rPr>
          <t>Kevin Rader:</t>
        </r>
        <r>
          <rPr>
            <sz val="9"/>
            <color indexed="81"/>
            <rFont val="Tahoma"/>
            <family val="2"/>
          </rPr>
          <t xml:space="preserve">
It seems that the influence will come through CBFC and really via the Metals Industries Recycling Coalition (MIRC).  Not sure of their ability to influence, but should we keep this as HIGH so that the Cu Alliance ranking is low (i.e. MIRC does the work)  </t>
        </r>
      </text>
    </comment>
    <comment ref="M13" authorId="0" shapeId="0">
      <text>
        <r>
          <rPr>
            <b/>
            <sz val="9"/>
            <color indexed="81"/>
            <rFont val="Tahoma"/>
            <family val="2"/>
          </rPr>
          <t>Kevin Rader:</t>
        </r>
        <r>
          <rPr>
            <sz val="9"/>
            <color indexed="81"/>
            <rFont val="Tahoma"/>
            <family val="2"/>
          </rPr>
          <t xml:space="preserve">
In reality several metals are in the CMP boat, but the risk here is specific to Cu.</t>
        </r>
      </text>
    </comment>
    <comment ref="N13" authorId="0" shapeId="0">
      <text>
        <r>
          <rPr>
            <b/>
            <sz val="9"/>
            <color indexed="81"/>
            <rFont val="Tahoma"/>
            <family val="2"/>
          </rPr>
          <t>Kevin Rader:</t>
        </r>
        <r>
          <rPr>
            <sz val="9"/>
            <color indexed="81"/>
            <rFont val="Tahoma"/>
            <family val="2"/>
          </rPr>
          <t xml:space="preserve">
Cu Alliance could work to building dossier, but CMP is also influenced/managed through NAMC and Justyna Laurie-Lean (MAC)</t>
        </r>
      </text>
    </comment>
    <comment ref="I14" authorId="0" shapeId="0">
      <text>
        <r>
          <rPr>
            <b/>
            <sz val="9"/>
            <color indexed="81"/>
            <rFont val="Tahoma"/>
            <family val="2"/>
          </rPr>
          <t>Kevin Rader:</t>
        </r>
        <r>
          <rPr>
            <sz val="9"/>
            <color indexed="81"/>
            <rFont val="Tahoma"/>
            <family val="2"/>
          </rPr>
          <t xml:space="preserve">
unfavorable classification will defintely damage reputation.  Perhaps since this issue is somewhat specific to Europe the reputation impacts will be attenuated someone in the US.  MOD or HIGH</t>
        </r>
      </text>
    </comment>
    <comment ref="N14" authorId="0" shapeId="0">
      <text>
        <r>
          <rPr>
            <b/>
            <sz val="9"/>
            <color indexed="81"/>
            <rFont val="Tahoma"/>
            <family val="2"/>
          </rPr>
          <t>Kevin Rader:</t>
        </r>
        <r>
          <rPr>
            <sz val="9"/>
            <color indexed="81"/>
            <rFont val="Tahoma"/>
            <family val="2"/>
          </rPr>
          <t xml:space="preserve">
Cu Alliance is deeply involved in this (mostly EU-HESD, naturally) but also ICMM</t>
        </r>
      </text>
    </comment>
  </commentList>
</comments>
</file>

<file path=xl/sharedStrings.xml><?xml version="1.0" encoding="utf-8"?>
<sst xmlns="http://schemas.openxmlformats.org/spreadsheetml/2006/main" count="464" uniqueCount="192">
  <si>
    <t>Score</t>
  </si>
  <si>
    <t>Ability to influence</t>
  </si>
  <si>
    <t>Comment</t>
  </si>
  <si>
    <t>&lt; 10%</t>
  </si>
  <si>
    <t>Very High</t>
  </si>
  <si>
    <t>Very Low</t>
  </si>
  <si>
    <t>10 - 30%</t>
  </si>
  <si>
    <t>&gt; 2 years</t>
  </si>
  <si>
    <t>High</t>
  </si>
  <si>
    <t>Low</t>
  </si>
  <si>
    <t>30 - 60%</t>
  </si>
  <si>
    <t>1 - 2 years</t>
  </si>
  <si>
    <t>Moderate</t>
  </si>
  <si>
    <t>Medium</t>
  </si>
  <si>
    <t>60 - 90%</t>
  </si>
  <si>
    <t>&gt; 90%</t>
  </si>
  <si>
    <t>Whole Cu value chain</t>
  </si>
  <si>
    <t>Negligible</t>
  </si>
  <si>
    <t>Geographical scope</t>
  </si>
  <si>
    <t>Market impact (kt)</t>
  </si>
  <si>
    <t>Impact min</t>
  </si>
  <si>
    <t>Impact max</t>
  </si>
  <si>
    <t>Impact</t>
  </si>
  <si>
    <t>Minor</t>
  </si>
  <si>
    <t>Easily handled within the normal course of operations with minimum costs</t>
  </si>
  <si>
    <t>Manageable risk with minimum estimated cost</t>
  </si>
  <si>
    <t>Serious</t>
  </si>
  <si>
    <t>Immediate time/resource reallocation will be necessary with a moderate estimated cost</t>
  </si>
  <si>
    <t>Major</t>
  </si>
  <si>
    <t>Significant risk of failure to part of the industry is possible</t>
  </si>
  <si>
    <t>Catastrophic</t>
  </si>
  <si>
    <t>Catastrophic risk of failure across the industry is possible</t>
  </si>
  <si>
    <t>Critical</t>
  </si>
  <si>
    <t>Issue</t>
  </si>
  <si>
    <t>Bucket</t>
  </si>
  <si>
    <t>Opportunity</t>
  </si>
  <si>
    <t>Impact ranking</t>
  </si>
  <si>
    <t>Priority ranking</t>
  </si>
  <si>
    <t>LTO</t>
  </si>
  <si>
    <t>MA</t>
  </si>
  <si>
    <t>SD</t>
  </si>
  <si>
    <t>IMPACT</t>
  </si>
  <si>
    <t>Ranking</t>
  </si>
  <si>
    <t>Comments</t>
  </si>
  <si>
    <t>Frequency</t>
  </si>
  <si>
    <t>Operating cost impact ($M)</t>
  </si>
  <si>
    <t>Impact score</t>
  </si>
  <si>
    <t>Operating cost impact</t>
  </si>
  <si>
    <t>Market impact</t>
  </si>
  <si>
    <t>Definition</t>
  </si>
  <si>
    <t>Copper Alliance</t>
  </si>
  <si>
    <t>A network of regional and national copper centers and their industry-leading members, led by ICA.</t>
  </si>
  <si>
    <t>Priority</t>
  </si>
  <si>
    <t>Moderate: Action should be taken to monitor the issue</t>
  </si>
  <si>
    <t>High: Action should be taken to manage the issue</t>
  </si>
  <si>
    <t>Critical: Immediate action and resources required to manage the issue</t>
  </si>
  <si>
    <t>Low: Routine acceptance of the issue</t>
  </si>
  <si>
    <t>Strategic Issue</t>
  </si>
  <si>
    <t>Issue prioritized as High or Critical.</t>
  </si>
  <si>
    <t>Leader</t>
  </si>
  <si>
    <t>Effort ranking</t>
  </si>
  <si>
    <t>EFFORT</t>
  </si>
  <si>
    <t>Time to impact</t>
  </si>
  <si>
    <t>Immediate</t>
  </si>
  <si>
    <t>Probability of occurrence</t>
  </si>
  <si>
    <t>Level 1</t>
  </si>
  <si>
    <t>Level 2</t>
  </si>
  <si>
    <t>Level 3</t>
  </si>
  <si>
    <t>Level 4</t>
  </si>
  <si>
    <t>Level 5</t>
  </si>
  <si>
    <t>Market impact (kt Cu)</t>
  </si>
  <si>
    <t>Risk &amp; Opportunity</t>
  </si>
  <si>
    <t>Risk</t>
  </si>
  <si>
    <t>Probability of occurrence (%)</t>
  </si>
  <si>
    <t>A positive issue; an uncertain beneficial event or condition that if it occurs will result in favourable outcomes such as improved business, saved time or cost, improved relations with stakeholders, or enhanced reputation.</t>
  </si>
  <si>
    <t>A negative issue; an uncertain adverse event or condition that if it occurs will result in unfavourable outcomes such as declining business, damage to the health or the environment, lower stakeholder confidence, damaged reputation, delays, or economic loss.</t>
  </si>
  <si>
    <t>Term</t>
  </si>
  <si>
    <t>Geographical extent of an issue, from local to global. It is one of the 4 criteria to assess impact, and it ranges from 1 to 5. The bigger the geographical scope, the higher the ranking.</t>
  </si>
  <si>
    <t>Order of magnitude of market size impacted. It is on of the 4 criteria to assess impact, and it ranges from 1 to 5. The bigger the impact, the higher the ranking.</t>
  </si>
  <si>
    <t>National</t>
  </si>
  <si>
    <t>Already impacting</t>
  </si>
  <si>
    <t>An issue is a subject that will have a positive or negative impact on the business (license to operate, market access) and/or the reputation (incl. sustainability) of the copper industry, and for which the members have asked to take action and devote resources.</t>
  </si>
  <si>
    <t>Ability to influence the issue by the Copper Alliance. it is one of the 4 criteria to assess effort, and it ranges from 1 to 5. The higher the ability to influence the issue, the lower the ranking because it will takes less time and resources to manage the issue.</t>
  </si>
  <si>
    <t>Less than $1M</t>
  </si>
  <si>
    <t>$1 - 10M</t>
  </si>
  <si>
    <t>More than 90%</t>
  </si>
  <si>
    <t>Less than 10%</t>
  </si>
  <si>
    <t>Whole copper value chain</t>
  </si>
  <si>
    <t>The chance that the main risk or opportunity tied to the issue, will occur. It is one of the 4 criteria to assess effort and it ranges from 1 to 5. The higher the probability of occurrence, the higher the ranking.</t>
  </si>
  <si>
    <t>Effort score</t>
  </si>
  <si>
    <t>Cu/Market segment only</t>
  </si>
  <si>
    <t>Copper/Market segment only</t>
  </si>
  <si>
    <t>PROGRESS REVIEW</t>
  </si>
  <si>
    <t>Scope</t>
  </si>
  <si>
    <t>Time</t>
  </si>
  <si>
    <t>Budget</t>
  </si>
  <si>
    <t>Human Health</t>
  </si>
  <si>
    <t>Issue Area</t>
  </si>
  <si>
    <t>Risk or Opportunity</t>
  </si>
  <si>
    <t xml:space="preserve">Short description </t>
  </si>
  <si>
    <t>Rank</t>
  </si>
  <si>
    <t>Reputation impact</t>
  </si>
  <si>
    <t>Time frame under which the risk or the opportunity will impact the Copper Alliance. It is one of the 4 criteria to assess effort and it ranges from 1 to 5. The higher the urgency, the higher the ranking.</t>
  </si>
  <si>
    <t>The impact of a risk/opportunity if it occurs. Risks have unfavourable impact, and opportunities have favourable impact. Impact fall into two types: economic and non economic (reputation). It is evaluated using 4 criteria and it ranges from 4 to 20.</t>
  </si>
  <si>
    <t>High: Action and resources required</t>
  </si>
  <si>
    <t xml:space="preserve">Critical: Immediate action and significant resources required </t>
  </si>
  <si>
    <t>Moderate: Monitor, small amount of resources</t>
  </si>
  <si>
    <t>Low: Acceptance, little to no resources</t>
  </si>
  <si>
    <t>Extractive industry</t>
  </si>
  <si>
    <t>Metal industry</t>
  </si>
  <si>
    <t xml:space="preserve">Cu/Market multi-segments </t>
  </si>
  <si>
    <t>Industry scope</t>
  </si>
  <si>
    <t>Impact to the reputation based on concerns regarding ethics, safety, security, sustainability, quality, innovation, etc. It is one of the 4 criteria to assess impact, and it ranges from 1 to 5. The bigger the impact, the higher the ranking.</t>
  </si>
  <si>
    <t>Copper/Market mutli-segments</t>
  </si>
  <si>
    <t>Local</t>
  </si>
  <si>
    <t>State</t>
  </si>
  <si>
    <t>Multiple States</t>
  </si>
  <si>
    <t>$10 - 50M</t>
  </si>
  <si>
    <t>$50 - 200M</t>
  </si>
  <si>
    <t>More than $200M</t>
  </si>
  <si>
    <t>An issue can affect the whole copper value chain, a specific market segment or the extractive industry. It is one of the 4 criteria to asses effort, and it ranges from 1 to 5. Issues affecting the extractive or the metal industry would be managed by associations such as ICMM or NAMC. As such they should be less resource intensive for the Copper Alliance and are ranked lower. Conversely, an issue affecting only copper or the whole copper value chain must be dealt directly by the Copper Alliance and will be much resources intensive.</t>
  </si>
  <si>
    <t>Continental
(North America)</t>
  </si>
  <si>
    <t>Continental</t>
  </si>
  <si>
    <t>&lt; 1</t>
  </si>
  <si>
    <t>1 - 10</t>
  </si>
  <si>
    <t>10 - 50</t>
  </si>
  <si>
    <t>50 - 200</t>
  </si>
  <si>
    <t>&gt; 200</t>
  </si>
  <si>
    <t>EPA IRIS Assessment for Cu</t>
  </si>
  <si>
    <t>Cu in Stormwater</t>
  </si>
  <si>
    <t>TSCA Reform</t>
  </si>
  <si>
    <t>EPA Pb and Cu Rule</t>
  </si>
  <si>
    <t xml:space="preserve">Pb in Cu-Brass Consumer Products Regulations </t>
  </si>
  <si>
    <t>Cu and Pb</t>
  </si>
  <si>
    <t>Chemicals Management</t>
  </si>
  <si>
    <t>Cu in Water</t>
  </si>
  <si>
    <t xml:space="preserve">EPA NPDES MSGP for Stormwater Discharges </t>
  </si>
  <si>
    <t>North America SDS</t>
  </si>
  <si>
    <t xml:space="preserve">Company must confrom to the new SDS requirement or face fines </t>
  </si>
  <si>
    <t>Industrial stormwater dischargers face more stringent stormwater monitoring and control requirements which will increase operating costs</t>
  </si>
  <si>
    <t xml:space="preserve">Biotic Ligand Model Advocacy in North America </t>
  </si>
  <si>
    <t xml:space="preserve">State acceptance of BLM Cu criteria in the US (and national/provincial acceptance in Canada) would provide a consistent means of establishing bioavailability-based criteria for Cu  </t>
  </si>
  <si>
    <t>EPA Definition of Solid Waste Rule</t>
  </si>
  <si>
    <t>Verified Recycler exclusion is overturned and recycling of metal sludges and dusts becomes  more onerous</t>
  </si>
  <si>
    <t>Cu Recycling</t>
  </si>
  <si>
    <t>Cu and Pb / Cu Recycling</t>
  </si>
  <si>
    <t>Canadian Chemicals Management Plan Assessment for Copper</t>
  </si>
  <si>
    <t>Globally Harmonized System (GHS) Chemical Management</t>
  </si>
  <si>
    <t xml:space="preserve">The risk is that GHS implementation in Europe proceeds and an unfavorable concentration/alloy classification follows.  The associated increase in transportation and handling costs ultimately impact NA fabricators using imported material </t>
  </si>
  <si>
    <t>Opportunity to have more control in the assessment process by providing a Cu assessment package to EPA if it is currently available (or soon to be available) so that Cu IRIS entry is not missing signficant amounts of information</t>
  </si>
  <si>
    <t>The risk is restriction or banning of Cu products (e.g. Cu roofs) that contribute to Cu in stormwate runoff.</t>
  </si>
  <si>
    <t>The new pre-emption policy allows industry the opportunity to engage primarily with EPA (single entity) on matters of chemical management matters as opposed to individual states (multiple entities)</t>
  </si>
  <si>
    <t>The risk is that Cu reputation could be damaged "by association" with Pb in the Pb and Cu rule leading to a reduced market for Cu pipes and fittings</t>
  </si>
  <si>
    <t xml:space="preserve">The risk is Cu is subject to assessment and certain Cu-containing products are resticted  </t>
  </si>
  <si>
    <t>With continued pressure to reduce Pb content, the risk is limited marketability of Cu-Brass products (by increasing production costs, limiting competitiveness of Pb-free Cu-brass with alternative materials, requiring additional training for installers, creating scrap stream contamination issues).</t>
  </si>
  <si>
    <t>Cu is found CEPA toxic.  This would lead to selection of at least one risk management strategy to establish preventive or control actions for managing the substance which in the most serious of instances can entail bans and/or trade restrictions.</t>
  </si>
  <si>
    <t>&gt; 5 years</t>
  </si>
  <si>
    <t>2 - 5 years</t>
  </si>
  <si>
    <t>&lt; 1 year</t>
  </si>
  <si>
    <t>More than 5 years</t>
  </si>
  <si>
    <t>Less than 10kt Cu</t>
  </si>
  <si>
    <t>10 - 100kt Cu</t>
  </si>
  <si>
    <t>100 - 500kt Cu</t>
  </si>
  <si>
    <t>500 - 1,000kt Cu</t>
  </si>
  <si>
    <t>More than 1,000kt Cu</t>
  </si>
  <si>
    <t>&lt; 10</t>
  </si>
  <si>
    <t>10 - 100</t>
  </si>
  <si>
    <t>100 - 500</t>
  </si>
  <si>
    <t>500 - 1,000</t>
  </si>
  <si>
    <t>&gt; 1,000</t>
  </si>
  <si>
    <t>Short Description</t>
  </si>
  <si>
    <t>URGENCY</t>
  </si>
  <si>
    <t>Urgency</t>
  </si>
  <si>
    <t>Urgency ranking</t>
  </si>
  <si>
    <t>Urgency score</t>
  </si>
  <si>
    <t>Urgency min</t>
  </si>
  <si>
    <t>Urgency max</t>
  </si>
  <si>
    <t>A measure of how urgent a resolution of the issue is required. It is evaluated using 4 criteria and it ranges from 4 to 20.</t>
  </si>
  <si>
    <t>Combines impact and urgency rankings into a unique priority.</t>
  </si>
  <si>
    <t>Order of magnitude of estimated operating costs that would impact the copper industry. It is one of the 4 criteria to assess impact, and it ranges from 1 to 5. The bigger the impact, the higher the ranking.</t>
  </si>
  <si>
    <t>Issue area 1</t>
  </si>
  <si>
    <t>Risk 1</t>
  </si>
  <si>
    <t>Short description 1</t>
  </si>
  <si>
    <t>Issue area 2</t>
  </si>
  <si>
    <t>Risk 2</t>
  </si>
  <si>
    <t>Short description 2</t>
  </si>
  <si>
    <t>Issue area 3</t>
  </si>
  <si>
    <t>Opportunity 1</t>
  </si>
  <si>
    <t>Short description 3</t>
  </si>
  <si>
    <t>Issue area 4</t>
  </si>
  <si>
    <t>Opportunity 2</t>
  </si>
  <si>
    <t>Short description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</si>
</sst>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quot;Yes&quot;;[=0]&quot;No&quot;;General"/>
  </numFmts>
  <fonts count="9" x14ac:knownFonts="1">
    <font>
      <sz val="11"/>
      <color theme="1"/>
      <name val="Calibri"/>
      <family val="2"/>
      <scheme val="minor"/>
    </font>
    <font>
      <sz val="10"/>
      <name val="Calibri"/>
      <family val="2"/>
      <scheme val="minor"/>
    </font>
    <font>
      <b/>
      <sz val="10"/>
      <color theme="1"/>
      <name val="Calibri"/>
      <family val="2"/>
      <scheme val="minor"/>
    </font>
    <font>
      <b/>
      <sz val="1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bgColor indexed="64"/>
      </patternFill>
    </fill>
    <fill>
      <patternFill patternType="solid">
        <fgColor theme="3" tint="0.79998168889431442"/>
        <bgColor indexed="64"/>
      </patternFill>
    </fill>
  </fills>
  <borders count="9">
    <border>
      <left/>
      <right/>
      <top/>
      <bottom/>
      <diagonal/>
    </border>
    <border>
      <left style="thin">
        <color theme="7"/>
      </left>
      <right style="thin">
        <color theme="7"/>
      </right>
      <top style="thin">
        <color theme="7"/>
      </top>
      <bottom style="thin">
        <color theme="7"/>
      </bottom>
      <diagonal/>
    </border>
    <border>
      <left style="thin">
        <color theme="7"/>
      </left>
      <right/>
      <top/>
      <bottom/>
      <diagonal/>
    </border>
    <border>
      <left style="thin">
        <color theme="7"/>
      </left>
      <right style="thin">
        <color theme="7"/>
      </right>
      <top style="thin">
        <color theme="7"/>
      </top>
      <bottom/>
      <diagonal/>
    </border>
    <border>
      <left style="thin">
        <color theme="7"/>
      </left>
      <right/>
      <top style="thin">
        <color theme="7"/>
      </top>
      <bottom style="thin">
        <color theme="7"/>
      </bottom>
      <diagonal/>
    </border>
    <border>
      <left/>
      <right style="thin">
        <color theme="7"/>
      </right>
      <top/>
      <bottom style="thin">
        <color theme="7"/>
      </bottom>
      <diagonal/>
    </border>
    <border>
      <left/>
      <right style="thin">
        <color theme="7"/>
      </right>
      <top style="thin">
        <color theme="7"/>
      </top>
      <bottom style="thin">
        <color theme="7"/>
      </bottom>
      <diagonal/>
    </border>
    <border>
      <left style="thin">
        <color theme="7"/>
      </left>
      <right style="thin">
        <color theme="7"/>
      </right>
      <top/>
      <bottom style="thin">
        <color theme="7"/>
      </bottom>
      <diagonal/>
    </border>
    <border>
      <left/>
      <right style="thin">
        <color theme="7"/>
      </right>
      <top style="thin">
        <color theme="7"/>
      </top>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63">
    <xf numFmtId="0" fontId="0" fillId="0" borderId="0" xfId="0"/>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xf numFmtId="0" fontId="1" fillId="0" borderId="0" xfId="0" applyFont="1" applyAlignment="1">
      <alignment horizontal="center"/>
    </xf>
    <xf numFmtId="49" fontId="1" fillId="0" borderId="0" xfId="0" applyNumberFormat="1" applyFont="1" applyAlignment="1">
      <alignment horizontal="center"/>
    </xf>
    <xf numFmtId="0" fontId="1" fillId="0" borderId="0" xfId="0" applyFont="1" applyAlignment="1">
      <alignment horizontal="left" vertical="center" wrapText="1"/>
    </xf>
    <xf numFmtId="164" fontId="1" fillId="0" borderId="0" xfId="0" applyNumberFormat="1" applyFont="1" applyAlignment="1">
      <alignment horizontal="center"/>
    </xf>
    <xf numFmtId="0" fontId="3" fillId="0" borderId="0" xfId="0" applyFont="1" applyAlignment="1">
      <alignment horizontal="center"/>
    </xf>
    <xf numFmtId="49" fontId="1" fillId="5"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1" fillId="0" borderId="0" xfId="0" applyNumberFormat="1" applyFont="1"/>
    <xf numFmtId="49" fontId="1" fillId="5" borderId="4" xfId="0" applyNumberFormat="1" applyFont="1" applyFill="1" applyBorder="1" applyAlignment="1">
      <alignment horizontal="left" vertical="center" wrapText="1"/>
    </xf>
    <xf numFmtId="49" fontId="1" fillId="4" borderId="4" xfId="0" applyNumberFormat="1" applyFont="1" applyFill="1" applyBorder="1" applyAlignment="1">
      <alignment horizontal="left" vertical="center" wrapText="1"/>
    </xf>
    <xf numFmtId="49" fontId="1" fillId="2" borderId="4"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2" fillId="0" borderId="7" xfId="0" applyNumberFormat="1" applyFont="1" applyBorder="1" applyAlignment="1">
      <alignment horizontal="center"/>
    </xf>
    <xf numFmtId="49" fontId="1" fillId="5" borderId="3" xfId="0" applyNumberFormat="1" applyFont="1" applyFill="1" applyBorder="1" applyAlignment="1">
      <alignment horizontal="center" vertical="center"/>
    </xf>
    <xf numFmtId="0" fontId="1" fillId="0" borderId="0" xfId="0" applyFont="1" applyAlignment="1">
      <alignment horizontal="left" wrapText="1"/>
    </xf>
    <xf numFmtId="0" fontId="0" fillId="0" borderId="0" xfId="0" applyAlignment="1">
      <alignment horizontal="center"/>
    </xf>
    <xf numFmtId="0" fontId="0" fillId="0" borderId="0" xfId="0" applyAlignment="1">
      <alignment horizontal="left"/>
    </xf>
    <xf numFmtId="0" fontId="0" fillId="0" borderId="0" xfId="0" applyNumberFormat="1"/>
    <xf numFmtId="0" fontId="3" fillId="0" borderId="0" xfId="0" applyFont="1"/>
    <xf numFmtId="0" fontId="4" fillId="0" borderId="0" xfId="0" applyFont="1" applyAlignment="1">
      <alignment vertical="center"/>
    </xf>
    <xf numFmtId="0" fontId="4" fillId="0" borderId="0" xfId="0" applyFont="1" applyAlignment="1">
      <alignment vertical="center" wrapText="1"/>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0" fontId="1" fillId="6" borderId="0" xfId="0" applyFont="1" applyFill="1" applyAlignment="1">
      <alignment horizontal="left" wrapText="1"/>
    </xf>
    <xf numFmtId="0" fontId="1" fillId="7" borderId="0" xfId="0" applyFont="1" applyFill="1" applyAlignment="1">
      <alignment horizontal="left" wrapText="1"/>
    </xf>
    <xf numFmtId="164" fontId="3" fillId="0" borderId="0" xfId="0" applyNumberFormat="1" applyFont="1" applyAlignment="1">
      <alignment horizontal="center"/>
    </xf>
    <xf numFmtId="0" fontId="1" fillId="0" borderId="0" xfId="0" applyFont="1" applyFill="1" applyAlignment="1">
      <alignment horizontal="center"/>
    </xf>
    <xf numFmtId="49" fontId="1" fillId="6" borderId="0" xfId="0" applyNumberFormat="1" applyFont="1" applyFill="1" applyAlignment="1">
      <alignment vertical="center"/>
    </xf>
    <xf numFmtId="49" fontId="1" fillId="6" borderId="0" xfId="0" applyNumberFormat="1" applyFont="1" applyFill="1" applyAlignment="1">
      <alignment horizontal="center" vertical="center"/>
    </xf>
    <xf numFmtId="49" fontId="2" fillId="9" borderId="5" xfId="0" applyNumberFormat="1" applyFont="1" applyFill="1" applyBorder="1" applyAlignment="1">
      <alignment horizontal="center"/>
    </xf>
    <xf numFmtId="49" fontId="3" fillId="9" borderId="6" xfId="0" applyNumberFormat="1" applyFont="1" applyFill="1" applyBorder="1" applyAlignment="1">
      <alignment horizontal="center" vertical="center"/>
    </xf>
    <xf numFmtId="49" fontId="3" fillId="9" borderId="8" xfId="0" applyNumberFormat="1" applyFont="1" applyFill="1" applyBorder="1" applyAlignment="1">
      <alignment horizontal="center" vertical="center"/>
    </xf>
    <xf numFmtId="49" fontId="2" fillId="9" borderId="7" xfId="0" applyNumberFormat="1" applyFont="1" applyFill="1" applyBorder="1" applyAlignment="1">
      <alignment horizontal="center"/>
    </xf>
    <xf numFmtId="0" fontId="4" fillId="0" borderId="0" xfId="0" applyFont="1" applyFill="1" applyAlignment="1">
      <alignment vertical="center"/>
    </xf>
    <xf numFmtId="0" fontId="1" fillId="0" borderId="0" xfId="0" applyFont="1" applyAlignment="1">
      <alignment vertical="center" wrapText="1"/>
    </xf>
    <xf numFmtId="0" fontId="1" fillId="0" borderId="0" xfId="0" applyFont="1" applyFill="1" applyAlignment="1">
      <alignment horizontal="left" wrapText="1"/>
    </xf>
    <xf numFmtId="164" fontId="1" fillId="0" borderId="0" xfId="0" applyNumberFormat="1" applyFont="1" applyFill="1" applyAlignment="1">
      <alignment horizontal="center"/>
    </xf>
    <xf numFmtId="0" fontId="1" fillId="0" borderId="0" xfId="0" applyFont="1" applyFill="1" applyAlignment="1">
      <alignment horizontal="center" vertical="center"/>
    </xf>
    <xf numFmtId="0" fontId="4" fillId="0" borderId="0" xfId="0" applyFont="1" applyFill="1" applyAlignment="1">
      <alignment vertical="center" wrapText="1"/>
    </xf>
    <xf numFmtId="0" fontId="1" fillId="0" borderId="0" xfId="0" applyFont="1" applyFill="1" applyAlignment="1">
      <alignment wrapText="1"/>
    </xf>
    <xf numFmtId="0" fontId="3" fillId="0" borderId="0" xfId="0" applyFont="1" applyFill="1" applyAlignment="1">
      <alignment horizontal="center"/>
    </xf>
    <xf numFmtId="0" fontId="1" fillId="0" borderId="0" xfId="0" applyFont="1" applyFill="1"/>
    <xf numFmtId="164" fontId="3" fillId="0" borderId="0" xfId="0" applyNumberFormat="1" applyFont="1" applyFill="1" applyAlignment="1">
      <alignment horizontal="center"/>
    </xf>
    <xf numFmtId="0" fontId="0" fillId="0" borderId="0" xfId="0" applyFill="1"/>
    <xf numFmtId="0" fontId="1" fillId="0" borderId="0" xfId="0" applyFont="1" applyAlignment="1"/>
    <xf numFmtId="0" fontId="3" fillId="6" borderId="0" xfId="0" applyFont="1" applyFill="1" applyAlignment="1">
      <alignment horizontal="center"/>
    </xf>
    <xf numFmtId="0" fontId="3" fillId="7" borderId="0" xfId="0" applyFont="1" applyFill="1" applyAlignment="1">
      <alignment horizontal="center"/>
    </xf>
    <xf numFmtId="0" fontId="3" fillId="8" borderId="0" xfId="0" applyFont="1" applyFill="1" applyAlignment="1">
      <alignment horizontal="center"/>
    </xf>
    <xf numFmtId="49" fontId="3" fillId="6" borderId="0" xfId="0" applyNumberFormat="1" applyFont="1" applyFill="1" applyAlignment="1">
      <alignment horizontal="center" vertical="center" textRotation="90"/>
    </xf>
    <xf numFmtId="49" fontId="2" fillId="6" borderId="2" xfId="0" applyNumberFormat="1" applyFont="1" applyFill="1" applyBorder="1" applyAlignment="1">
      <alignment horizontal="center" vertical="center"/>
    </xf>
    <xf numFmtId="49" fontId="2" fillId="6" borderId="0" xfId="0" applyNumberFormat="1" applyFont="1" applyFill="1" applyBorder="1" applyAlignment="1">
      <alignment horizontal="center" vertical="center"/>
    </xf>
    <xf numFmtId="49" fontId="0" fillId="0" borderId="0" xfId="0" applyNumberFormat="1" applyAlignment="1">
      <alignment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140">
    <dxf>
      <font>
        <b/>
        <i val="0"/>
        <color theme="0"/>
      </font>
      <fill>
        <patternFill>
          <bgColor rgb="FF92D050"/>
        </patternFill>
      </fill>
    </dxf>
    <dxf>
      <font>
        <b/>
        <i val="0"/>
        <color theme="0"/>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
      <font>
        <b/>
        <i val="0"/>
        <color theme="0"/>
      </font>
      <fill>
        <patternFill>
          <bgColor rgb="FF92D050"/>
        </patternFill>
      </fill>
    </dxf>
    <dxf>
      <font>
        <b/>
        <i val="0"/>
        <color theme="0"/>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theme="5"/>
        </patternFill>
      </fill>
    </dxf>
    <dxf>
      <font>
        <b/>
        <i val="0"/>
        <color theme="0"/>
      </font>
      <fill>
        <patternFill>
          <bgColor rgb="FFFFC000"/>
        </patternFill>
      </fill>
    </dxf>
    <dxf>
      <font>
        <b/>
        <i val="0"/>
        <color theme="0"/>
      </font>
      <fill>
        <patternFill>
          <bgColor rgb="FF92D050"/>
        </patternFill>
      </fill>
    </dxf>
    <dxf>
      <font>
        <strike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strike val="0"/>
        <outline val="0"/>
        <shadow val="0"/>
        <u val="none"/>
        <vertAlign val="baseline"/>
        <sz val="10"/>
        <color auto="1"/>
        <name val="Calibri"/>
        <scheme val="minor"/>
      </font>
      <alignment horizontal="center" vertical="bottom" textRotation="0" wrapText="0" indent="0" justifyLastLine="0" shrinkToFit="0" readingOrder="0"/>
    </dxf>
    <dxf>
      <font>
        <b/>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strike val="0"/>
        <outline val="0"/>
        <shadow val="0"/>
        <u val="none"/>
        <vertAlign val="baseline"/>
        <sz val="10"/>
        <color auto="1"/>
        <name val="Calibri"/>
        <scheme val="minor"/>
      </font>
      <alignment horizontal="center" vertical="bottom" textRotation="0" wrapText="0" indent="0" justifyLastLine="0" shrinkToFit="0" readingOrder="0"/>
    </dxf>
    <dxf>
      <font>
        <b/>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indent="0" justifyLastLine="0" shrinkToFit="0" readingOrder="0"/>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
      <font>
        <strike val="0"/>
        <outline val="0"/>
        <shadow val="0"/>
        <u val="none"/>
        <vertAlign val="baseline"/>
        <sz val="10"/>
        <color auto="1"/>
        <name val="Calibri"/>
        <scheme val="minor"/>
      </font>
      <alignment horizontal="general" vertical="bottom" textRotation="0" wrapText="1" indent="0" justifyLastLine="0" shrinkToFit="0" readingOrder="0"/>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alignment vertical="bottom" textRotation="0" wrapText="1"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indent="0" justifyLastLine="0" shrinkToFit="0" readingOrder="0"/>
    </dxf>
    <dxf>
      <font>
        <strike val="0"/>
        <outline val="0"/>
        <shadow val="0"/>
        <u val="none"/>
        <vertAlign val="baseline"/>
        <sz val="10"/>
        <color rgb="FF000000"/>
        <name val="Calibri"/>
        <scheme val="none"/>
      </font>
      <alignment horizontal="general" vertical="center" textRotation="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0" formatCode="@"/>
      <fill>
        <patternFill patternType="solid">
          <fgColor indexed="64"/>
          <bgColor rgb="FF92D050"/>
        </patternFill>
      </fill>
      <alignment horizontal="center" vertical="center" textRotation="0" wrapText="0" indent="0" justifyLastLine="0" shrinkToFit="0" readingOrder="0"/>
      <border diagonalUp="0" diagonalDown="0">
        <left style="thin">
          <color theme="7"/>
        </left>
        <right style="thin">
          <color theme="7"/>
        </right>
        <top style="thin">
          <color theme="7"/>
        </top>
        <bottom style="thin">
          <color theme="7"/>
        </bottom>
        <vertical/>
        <horizontal/>
      </border>
    </dxf>
    <dxf>
      <font>
        <b val="0"/>
        <i val="0"/>
        <strike val="0"/>
        <condense val="0"/>
        <extend val="0"/>
        <outline val="0"/>
        <shadow val="0"/>
        <u val="none"/>
        <vertAlign val="baseline"/>
        <sz val="10"/>
        <color auto="1"/>
        <name val="Calibri"/>
        <scheme val="minor"/>
      </font>
      <numFmt numFmtId="30" formatCode="@"/>
      <fill>
        <patternFill patternType="solid">
          <fgColor indexed="64"/>
          <bgColor rgb="FF92D050"/>
        </patternFill>
      </fill>
      <alignment horizontal="center" vertical="center" textRotation="0" wrapText="0" indent="0" justifyLastLine="0" shrinkToFit="0" readingOrder="0"/>
      <border diagonalUp="0" diagonalDown="0" outline="0">
        <left style="thin">
          <color theme="7"/>
        </left>
        <right style="thin">
          <color theme="7"/>
        </right>
        <top style="thin">
          <color theme="7"/>
        </top>
        <bottom style="thin">
          <color theme="7"/>
        </bottom>
      </border>
    </dxf>
    <dxf>
      <font>
        <b/>
        <i val="0"/>
        <strike val="0"/>
        <condense val="0"/>
        <extend val="0"/>
        <outline val="0"/>
        <shadow val="0"/>
        <u val="none"/>
        <vertAlign val="baseline"/>
        <sz val="10"/>
        <color auto="1"/>
        <name val="Calibri"/>
        <scheme val="minor"/>
      </font>
      <numFmt numFmtId="30" formatCode="@"/>
      <fill>
        <patternFill patternType="solid">
          <fgColor indexed="64"/>
          <bgColor theme="3" tint="0.79998168889431442"/>
        </patternFill>
      </fill>
      <alignment horizontal="center" vertical="center" textRotation="0" wrapText="0" indent="0" justifyLastLine="0" shrinkToFit="0" readingOrder="0"/>
      <border diagonalUp="0" diagonalDown="0" outline="0">
        <left/>
        <right style="thin">
          <color theme="7"/>
        </right>
        <top style="thin">
          <color theme="7"/>
        </top>
        <bottom style="thin">
          <color theme="7"/>
        </bottom>
      </border>
    </dxf>
    <dxf>
      <border outline="0">
        <top style="thin">
          <color theme="7"/>
        </top>
      </border>
    </dxf>
    <dxf>
      <border outline="0">
        <left style="thin">
          <color theme="7"/>
        </left>
        <right style="thin">
          <color theme="7"/>
        </right>
        <top style="thin">
          <color theme="7"/>
        </top>
        <bottom style="thin">
          <color theme="7"/>
        </bottom>
      </border>
    </dxf>
    <dxf>
      <border outline="0">
        <bottom style="thin">
          <color theme="7"/>
        </bottom>
      </border>
    </dxf>
    <dxf>
      <font>
        <b/>
        <i val="0"/>
        <strike val="0"/>
        <condense val="0"/>
        <extend val="0"/>
        <outline val="0"/>
        <shadow val="0"/>
        <u val="none"/>
        <vertAlign val="baseline"/>
        <sz val="10"/>
        <color theme="1"/>
        <name val="Calibri"/>
        <scheme val="minor"/>
      </font>
      <numFmt numFmtId="30" formatCode="@"/>
      <alignment horizontal="center" vertical="bottom" textRotation="0" wrapText="0" indent="0" justifyLastLine="0" shrinkToFit="0" readingOrder="0"/>
      <border diagonalUp="0" diagonalDown="0" outline="0">
        <left style="thin">
          <color theme="7"/>
        </left>
        <right style="thin">
          <color theme="7"/>
        </right>
        <top/>
        <bottom/>
      </border>
    </dxf>
    <dxf>
      <font>
        <strike val="0"/>
        <outline val="0"/>
        <shadow val="0"/>
        <u val="none"/>
        <vertAlign val="baseline"/>
        <sz val="10"/>
        <color auto="1"/>
        <name val="Calibri"/>
        <scheme val="minor"/>
      </font>
      <alignment horizontal="left" vertical="center" textRotation="0" wrapText="1"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center" vertical="center" textRotation="0" wrapText="0" indent="0" justifyLastLine="0" shrinkToFit="0" readingOrder="0"/>
    </dxf>
    <dxf>
      <font>
        <strike val="0"/>
        <outline val="0"/>
        <shadow val="0"/>
        <u val="none"/>
        <vertAlign val="baseline"/>
        <sz val="10"/>
        <color auto="1"/>
        <name val="Calibri"/>
        <scheme val="minor"/>
      </font>
      <numFmt numFmtId="3" formatCode="#,##0"/>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30" formatCode="@"/>
      <alignment horizontal="center" vertical="center" textRotation="0" wrapText="1"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numFmt numFmtId="30" formatCode="@"/>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1" indent="0" justifyLastLine="0" shrinkToFit="0" readingOrder="0"/>
    </dxf>
    <dxf>
      <numFmt numFmtId="0" formatCode="General"/>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dxf>
    <dxf>
      <font>
        <b/>
        <strike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dxf>
    <dxf>
      <font>
        <b/>
        <strike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dxf>
    <dxf>
      <font>
        <b/>
        <strike val="0"/>
        <outline val="0"/>
        <shadow val="0"/>
        <u val="none"/>
        <vertAlign val="baseline"/>
        <sz val="10"/>
        <color auto="1"/>
        <name val="Calibri"/>
        <scheme val="minor"/>
      </font>
      <numFmt numFmtId="164" formatCode="[=1]&quot;Yes&quot;;[=0]&quot;No&quot;;General"/>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auto="1"/>
        <name val="Calibri"/>
        <scheme val="minor"/>
      </font>
      <numFmt numFmtId="164" formatCode="[=1]&quot;Yes&quot;;[=0]&quot;No&quot;;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5347280157985E-2"/>
          <c:y val="6.7961027694361034E-2"/>
          <c:w val="0.90574579606377104"/>
          <c:h val="0.89299809027777799"/>
        </c:manualLayout>
      </c:layout>
      <c:scatterChart>
        <c:scatterStyle val="lineMarker"/>
        <c:varyColors val="0"/>
        <c:ser>
          <c:idx val="0"/>
          <c:order val="0"/>
          <c:tx>
            <c:strRef>
              <c:f>'Heat map'!$B$1</c:f>
              <c:strCache>
                <c:ptCount val="1"/>
                <c:pt idx="0">
                  <c:v>Impact</c:v>
                </c:pt>
              </c:strCache>
            </c:strRef>
          </c:tx>
          <c:spPr>
            <a:ln w="25400" cap="rnd">
              <a:noFill/>
              <a:round/>
            </a:ln>
            <a:effectLst/>
          </c:spPr>
          <c:marker>
            <c:symbol val="square"/>
            <c:size val="7"/>
            <c:spPr>
              <a:solidFill>
                <a:schemeClr val="tx1"/>
              </a:solidFill>
              <a:ln w="9525">
                <a:solidFill>
                  <a:schemeClr val="accent1"/>
                </a:solidFill>
              </a:ln>
              <a:effectLst/>
            </c:spPr>
          </c:marker>
          <c:dLbls>
            <c:dLbl>
              <c:idx val="0"/>
              <c:layout>
                <c:manualLayout>
                  <c:x val="2.0319840607718277E-2"/>
                  <c:y val="1.3689823156489761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DF8DFE59-0AE4-4C5D-99F4-0802D0CF9EEC}" type="CELLRANGE">
                      <a:rPr lang="en-US" sz="1000"/>
                      <a:pPr>
                        <a:defRPr sz="1000" b="1"/>
                      </a:pPr>
                      <a:t>[CELLRANGE]</a:t>
                    </a:fld>
                    <a:endParaRPr lang="en-GB"/>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0540086694074199"/>
                      <c:h val="5.4381324404761899E-2"/>
                    </c:manualLayout>
                  </c15:layout>
                  <c15:dlblFieldTable/>
                  <c15:showDataLabelsRange val="1"/>
                </c:ext>
                <c:ext xmlns:c16="http://schemas.microsoft.com/office/drawing/2014/chart" uri="{C3380CC4-5D6E-409C-BE32-E72D297353CC}">
                  <c16:uniqueId val="{00000000-A100-44E3-B82A-266661F7E156}"/>
                </c:ext>
              </c:extLst>
            </c:dLbl>
            <c:dLbl>
              <c:idx val="1"/>
              <c:layout>
                <c:manualLayout>
                  <c:x val="-2.79128836336989E-3"/>
                  <c:y val="-2.8521205357142899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4FEFE2D6-ECA1-44E6-A305-BA0C7D618A1A}" type="CELLRANGE">
                      <a:rPr lang="en-US" sz="1000"/>
                      <a:pPr>
                        <a:defRPr sz="1000" b="1"/>
                      </a:pPr>
                      <a:t>[CELLRANGE]</a:t>
                    </a:fld>
                    <a:endParaRPr lang="en-GB"/>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9444325761057199"/>
                      <c:h val="4.1419890873015897E-2"/>
                    </c:manualLayout>
                  </c15:layout>
                  <c15:dlblFieldTable/>
                  <c15:showDataLabelsRange val="1"/>
                </c:ext>
                <c:ext xmlns:c16="http://schemas.microsoft.com/office/drawing/2014/chart" uri="{C3380CC4-5D6E-409C-BE32-E72D297353CC}">
                  <c16:uniqueId val="{00000000-E22A-4DCD-9768-A52D997B119F}"/>
                </c:ext>
              </c:extLst>
            </c:dLbl>
            <c:dLbl>
              <c:idx val="2"/>
              <c:layout>
                <c:manualLayout>
                  <c:x val="-0.11600097156072789"/>
                  <c:y val="-7.0703837170503894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8831DA89-9E96-4EB3-A613-F3D4D60ACBDB}" type="CELLRANGE">
                      <a:rPr lang="en-US" sz="1000"/>
                      <a:pPr>
                        <a:defRPr sz="1000" b="1"/>
                      </a:pPr>
                      <a:t>[CELLRANGE]</a:t>
                    </a:fld>
                    <a:endParaRPr lang="en-GB"/>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2386248183523201"/>
                      <c:h val="6.8957341269841294E-2"/>
                    </c:manualLayout>
                  </c15:layout>
                  <c15:dlblFieldTable/>
                  <c15:showDataLabelsRange val="1"/>
                </c:ext>
                <c:ext xmlns:c16="http://schemas.microsoft.com/office/drawing/2014/chart" uri="{C3380CC4-5D6E-409C-BE32-E72D297353CC}">
                  <c16:uniqueId val="{00000001-E22A-4DCD-9768-A52D997B119F}"/>
                </c:ext>
              </c:extLst>
            </c:dLbl>
            <c:dLbl>
              <c:idx val="3"/>
              <c:layout>
                <c:manualLayout>
                  <c:x val="9.0517074475762356E-3"/>
                  <c:y val="4.5808675342008554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BCA5A0A7-55BB-4F01-A6B4-9D9EA340F8EE}" type="CELLRANGE">
                      <a:rPr lang="en-US" sz="1000"/>
                      <a:pPr>
                        <a:defRPr sz="1000" b="1"/>
                      </a:pPr>
                      <a:t>[CELLRANGE]</a:t>
                    </a:fld>
                    <a:endParaRPr lang="en-GB"/>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9.2939525294051806E-2"/>
                      <c:h val="9.6903645833333302E-2"/>
                    </c:manualLayout>
                  </c15:layout>
                  <c15:dlblFieldTable/>
                  <c15:showDataLabelsRange val="1"/>
                </c:ext>
                <c:ext xmlns:c16="http://schemas.microsoft.com/office/drawing/2014/chart" uri="{C3380CC4-5D6E-409C-BE32-E72D297353CC}">
                  <c16:uniqueId val="{00000002-81C4-46EA-8F4F-804E8089C6C5}"/>
                </c:ext>
              </c:extLst>
            </c:dLbl>
            <c:dLbl>
              <c:idx val="4"/>
              <c:layout>
                <c:manualLayout>
                  <c:x val="1.7461155341373401E-2"/>
                  <c:y val="-7.9846726190476197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2A-4DCD-9768-A52D997B119F}"/>
                </c:ext>
              </c:extLst>
            </c:dLbl>
            <c:dLbl>
              <c:idx val="5"/>
              <c:layout>
                <c:manualLayout>
                  <c:x val="-8.2313539428415405E-2"/>
                  <c:y val="-5.2824528769841297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00-44E3-B82A-266661F7E156}"/>
                </c:ext>
              </c:extLst>
            </c:dLbl>
            <c:dLbl>
              <c:idx val="6"/>
              <c:layout>
                <c:manualLayout>
                  <c:x val="-2.40132649385815E-2"/>
                  <c:y val="5.5278893849206298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00-44E3-B82A-266661F7E156}"/>
                </c:ext>
              </c:extLst>
            </c:dLbl>
            <c:dLbl>
              <c:idx val="7"/>
              <c:layout>
                <c:manualLayout>
                  <c:x val="-2.9005253809943699E-3"/>
                  <c:y val="1.53843005952381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6C-4357-ACE0-3FE608334FBE}"/>
                </c:ext>
              </c:extLst>
            </c:dLbl>
            <c:dLbl>
              <c:idx val="8"/>
              <c:layout>
                <c:manualLayout>
                  <c:x val="-2.9622793834536001E-2"/>
                  <c:y val="-0.11706876240079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sz="1000"/>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0.116433246804864"/>
                      <c:h val="0.103595734126984"/>
                    </c:manualLayout>
                  </c15:layout>
                </c:ext>
                <c:ext xmlns:c16="http://schemas.microsoft.com/office/drawing/2014/chart" uri="{C3380CC4-5D6E-409C-BE32-E72D297353CC}">
                  <c16:uniqueId val="{00000003-A100-44E3-B82A-266661F7E15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'Heat map'!$B$2:$B$10</c:f>
              <c:numCache>
                <c:formatCode>General</c:formatCode>
                <c:ptCount val="9"/>
                <c:pt idx="0">
                  <c:v>7</c:v>
                </c:pt>
                <c:pt idx="1">
                  <c:v>15</c:v>
                </c:pt>
                <c:pt idx="2">
                  <c:v>13</c:v>
                </c:pt>
                <c:pt idx="3">
                  <c:v>7</c:v>
                </c:pt>
              </c:numCache>
            </c:numRef>
          </c:xVal>
          <c:yVal>
            <c:numRef>
              <c:f>'Heat map'!$C$2:$C$10</c:f>
              <c:numCache>
                <c:formatCode>General</c:formatCode>
                <c:ptCount val="9"/>
                <c:pt idx="0">
                  <c:v>13</c:v>
                </c:pt>
                <c:pt idx="1">
                  <c:v>11</c:v>
                </c:pt>
                <c:pt idx="2">
                  <c:v>12</c:v>
                </c:pt>
                <c:pt idx="3">
                  <c:v>10</c:v>
                </c:pt>
              </c:numCache>
            </c:numRef>
          </c:yVal>
          <c:smooth val="0"/>
          <c:extLst>
            <c:ext xmlns:c15="http://schemas.microsoft.com/office/drawing/2012/chart" uri="{02D57815-91ED-43cb-92C2-25804820EDAC}">
              <c15:datalabelsRange>
                <c15:f>'Heat map'!$A$2:$A$10</c15:f>
                <c15:dlblRangeCache>
                  <c:ptCount val="9"/>
                  <c:pt idx="0">
                    <c:v>Opportunity 2</c:v>
                  </c:pt>
                  <c:pt idx="1">
                    <c:v>Risk 1</c:v>
                  </c:pt>
                  <c:pt idx="2">
                    <c:v>Opportunity 1</c:v>
                  </c:pt>
                  <c:pt idx="3">
                    <c:v>Risk 2</c:v>
                  </c:pt>
                </c15:dlblRangeCache>
              </c15:datalabelsRange>
            </c:ext>
            <c:ext xmlns:c16="http://schemas.microsoft.com/office/drawing/2014/chart" uri="{C3380CC4-5D6E-409C-BE32-E72D297353CC}">
              <c16:uniqueId val="{00000000-46DB-4F09-93E0-AF69935D1E79}"/>
            </c:ext>
          </c:extLst>
        </c:ser>
        <c:dLbls>
          <c:showLegendKey val="0"/>
          <c:showVal val="0"/>
          <c:showCatName val="0"/>
          <c:showSerName val="0"/>
          <c:showPercent val="0"/>
          <c:showBubbleSize val="0"/>
        </c:dLbls>
        <c:axId val="-1944662448"/>
        <c:axId val="-1944659328"/>
      </c:scatterChart>
      <c:valAx>
        <c:axId val="-1944662448"/>
        <c:scaling>
          <c:orientation val="minMax"/>
          <c:max val="20"/>
          <c:min val="4"/>
        </c:scaling>
        <c:delete val="0"/>
        <c:axPos val="b"/>
        <c:title>
          <c:tx>
            <c:strRef>
              <c:f>Table2[[#Headers],[Impact]]</c:f>
              <c:strCache>
                <c:ptCount val="1"/>
                <c:pt idx="0">
                  <c:v>Impact</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4659328"/>
        <c:crosses val="autoZero"/>
        <c:crossBetween val="midCat"/>
        <c:majorUnit val="4"/>
        <c:minorUnit val="1"/>
      </c:valAx>
      <c:valAx>
        <c:axId val="-1944659328"/>
        <c:scaling>
          <c:orientation val="minMax"/>
          <c:max val="20"/>
          <c:min val="4"/>
        </c:scaling>
        <c:delete val="0"/>
        <c:axPos val="l"/>
        <c:title>
          <c:tx>
            <c:strRef>
              <c:f>Table2[[#Headers],[Urgency]]</c:f>
              <c:strCache>
                <c:ptCount val="1"/>
                <c:pt idx="0">
                  <c:v>Urgency</c:v>
                </c:pt>
              </c:strCache>
            </c:strRef>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4662448"/>
        <c:crosses val="autoZero"/>
        <c:crossBetween val="midCat"/>
        <c:majorUnit val="4"/>
        <c:minorUnit val="1"/>
      </c:valAx>
      <c:spPr>
        <a:blipFill>
          <a:blip xmlns:r="http://schemas.openxmlformats.org/officeDocument/2006/relationships" r:embed="rId3"/>
          <a:stretch>
            <a:fillRect/>
          </a:stretch>
        </a:blip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25" r="0.25" t="0.75" header="0.3" footer="0.3"/>
    <c:pageSetup paperSize="9"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23812</xdr:colOff>
      <xdr:row>0</xdr:row>
      <xdr:rowOff>41275</xdr:rowOff>
    </xdr:from>
    <xdr:to>
      <xdr:col>12</xdr:col>
      <xdr:colOff>505912</xdr:colOff>
      <xdr:row>39</xdr:row>
      <xdr:rowOff>104275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rcy-server/Users/carrieclaytor/Documents/HESD/HESD-NA/Issue%20Inventory/New%20Process/beta%20test/161028-Fall2016-ROR-v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rieclaytor/Documents/CDA/Publications/Website/D:/Users/carrieclaytor/Documents/HESD/HESD-NA/Issue%20Inventory/New%20Process/beta%20test/161028-Fall2016-ROR-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161028-Fall2016-ROR-v0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s>
    <sheetDataSet>
      <sheetData sheetId="0" refreshError="1"/>
    </sheetDataSet>
  </externalBook>
</externalLink>
</file>

<file path=xl/tables/table1.xml><?xml version="1.0" encoding="utf-8"?>
<table xmlns="http://schemas.openxmlformats.org/spreadsheetml/2006/main" id="4" name="ROR" displayName="ROR" ref="A2:U10" totalsRowShown="0" headerRowDxfId="139" dataDxfId="138">
  <autoFilter ref="A2:U10"/>
  <sortState ref="A3:U35">
    <sortCondition ref="N3:N35"/>
    <sortCondition ref="A3:A35"/>
    <sortCondition ref="B3:B35"/>
  </sortState>
  <tableColumns count="21">
    <tableColumn id="1" name="Issue Area" dataDxfId="137"/>
    <tableColumn id="23" name="Risk or Opportunity" dataDxfId="136"/>
    <tableColumn id="19" name="Short Description" dataDxfId="135"/>
    <tableColumn id="8" name="Geographical scope" dataDxfId="134"/>
    <tableColumn id="9" name="Operating cost impact ($M)" dataDxfId="133"/>
    <tableColumn id="10" name="Market impact (kt)" dataDxfId="132"/>
    <tableColumn id="11" name="Reputation impact" dataDxfId="131"/>
    <tableColumn id="13" name="Impact ranking" dataDxfId="130">
      <calculatedColumnFormula>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calculatedColumnFormula>
    </tableColumn>
    <tableColumn id="4" name="Probability of occurrence (%)" dataDxfId="129"/>
    <tableColumn id="5" name="Time to impact" dataDxfId="128"/>
    <tableColumn id="18" name="Industry scope" dataDxfId="127"/>
    <tableColumn id="6" name="Ability to influence" dataDxfId="126"/>
    <tableColumn id="7" name="Urgency ranking" dataDxfId="125">
      <calculatedColumnFormula>VLOOKUP(SUM(INDEX(effort[[#All],[Score]],MATCH(ROR[[#This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influence]],0))),effort[[#All],[Urgency min]:[Urgency]],3,TRUE)</calculatedColumnFormula>
    </tableColumn>
    <tableColumn id="14" name="Priority ranking" dataDxfId="124">
      <calculatedColumnFormula>INDEX(risk[#All],MATCH(ROR[[#This Row],[Urgency ranking]],INDEX(risk[#All],,1),0),MATCH(ROR[[#This Row],[Impact ranking]],INDEX(risk[#All],1,),0))</calculatedColumnFormula>
    </tableColumn>
    <tableColumn id="15" name="Leader" dataDxfId="123"/>
    <tableColumn id="12" name="Impact score" dataDxfId="122"/>
    <tableColumn id="3" name="Urgency score" dataDxfId="121"/>
    <tableColumn id="22" name="Scope" dataDxfId="120"/>
    <tableColumn id="21" name="Time" dataDxfId="119"/>
    <tableColumn id="20" name="Budget" dataDxfId="118"/>
    <tableColumn id="16" name="Comment" dataDxfId="117"/>
  </tableColumns>
  <tableStyleInfo name="TableStyleLight19" showFirstColumn="0" showLastColumn="0" showRowStripes="1" showColumnStripes="0"/>
</table>
</file>

<file path=xl/tables/table2.xml><?xml version="1.0" encoding="utf-8"?>
<table xmlns="http://schemas.openxmlformats.org/spreadsheetml/2006/main" id="2" name="Table2" displayName="Table2" ref="A1:D10" totalsRowShown="0">
  <autoFilter ref="A1:D10"/>
  <sortState ref="A2:D34">
    <sortCondition ref="A2"/>
  </sortState>
  <tableColumns count="4">
    <tableColumn id="1" name="Issue">
      <calculatedColumnFormula>Register!B3</calculatedColumnFormula>
    </tableColumn>
    <tableColumn id="3" name="Impact" dataDxfId="116">
      <calculatedColumnFormula>Register!P3</calculatedColumnFormula>
    </tableColumn>
    <tableColumn id="2" name="Urgency" dataDxfId="115">
      <calculatedColumnFormula>Register!Q3</calculatedColumnFormula>
    </tableColumn>
    <tableColumn id="4" name="Rank" dataDxfId="114">
      <calculatedColumnFormula>Register!N3</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1" name="effort" displayName="effort" ref="A9:I14" totalsRowShown="0" headerRowDxfId="113" dataDxfId="112">
  <tableColumns count="9">
    <tableColumn id="3" name="Score" dataDxfId="111"/>
    <tableColumn id="2" name="Probability of occurrence (%)" dataDxfId="110"/>
    <tableColumn id="4" name="Time to impact" dataDxfId="109"/>
    <tableColumn id="7" name="Industry scope" dataDxfId="108"/>
    <tableColumn id="6" name="Ability to influence" dataDxfId="107"/>
    <tableColumn id="15" name="Urgency min" dataDxfId="106"/>
    <tableColumn id="17" name="Urgency max" dataDxfId="105"/>
    <tableColumn id="1" name="Urgency" dataDxfId="104"/>
    <tableColumn id="19" name="Frequency" dataDxfId="103"/>
  </tableColumns>
  <tableStyleInfo name="TableStyleLight19" showFirstColumn="0" showLastColumn="0" showRowStripes="1" showColumnStripes="0"/>
</table>
</file>

<file path=xl/tables/table4.xml><?xml version="1.0" encoding="utf-8"?>
<table xmlns="http://schemas.openxmlformats.org/spreadsheetml/2006/main" id="3" name="impact" displayName="impact" ref="A1:I6" totalsRowShown="0" headerRowDxfId="102" dataDxfId="101">
  <autoFilter ref="A1:I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3" name="Score" dataDxfId="100"/>
    <tableColumn id="10" name="Geographical scope" dataDxfId="99"/>
    <tableColumn id="11" name="Operating cost impact ($M)" dataDxfId="98"/>
    <tableColumn id="12" name="Market impact (kt Cu)" dataDxfId="97"/>
    <tableColumn id="13" name="Reputation impact" dataDxfId="96"/>
    <tableColumn id="18" name="Impact min" dataDxfId="95"/>
    <tableColumn id="16" name="Impact max" dataDxfId="94"/>
    <tableColumn id="7" name="Impact" dataDxfId="93"/>
    <tableColumn id="19" name="Comment" dataDxfId="92"/>
  </tableColumns>
  <tableStyleInfo name="TableStyleLight19" showFirstColumn="0" showLastColumn="0" showRowStripes="1" showColumnStripes="0"/>
</table>
</file>

<file path=xl/tables/table5.xml><?xml version="1.0" encoding="utf-8"?>
<table xmlns="http://schemas.openxmlformats.org/spreadsheetml/2006/main" id="6" name="risk" displayName="risk" ref="B18:I23" totalsRowShown="0" headerRowDxfId="91" headerRowBorderDxfId="90" tableBorderDxfId="89" totalsRowBorderDxfId="88">
  <autoFilter ref="B18:I2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anking" dataDxfId="87"/>
    <tableColumn id="2" name="Minor" dataDxfId="86"/>
    <tableColumn id="3" name="Medium" dataDxfId="85"/>
    <tableColumn id="4" name="Serious"/>
    <tableColumn id="5" name="Major"/>
    <tableColumn id="6" name="Catastrophic"/>
    <tableColumn id="8" name="Comments"/>
    <tableColumn id="9" name="Frequency" dataDxfId="84"/>
  </tableColumns>
  <tableStyleInfo showFirstColumn="0" showLastColumn="0" showRowStripes="1" showColumnStripes="0"/>
</table>
</file>

<file path=xl/tables/table6.xml><?xml version="1.0" encoding="utf-8"?>
<table xmlns="http://schemas.openxmlformats.org/spreadsheetml/2006/main" id="5" name="definitions86" displayName="definitions86" ref="A1:G17" totalsRowShown="0" headerRowDxfId="83" dataDxfId="82">
  <autoFilter ref="A1:G17"/>
  <tableColumns count="7">
    <tableColumn id="1" name="Term" dataDxfId="81"/>
    <tableColumn id="2" name="Definition" dataDxfId="80"/>
    <tableColumn id="4" name="Level 1" dataDxfId="79"/>
    <tableColumn id="5" name="Level 2" dataDxfId="78"/>
    <tableColumn id="7" name="Level 3" dataDxfId="77"/>
    <tableColumn id="8" name="Level 4" dataDxfId="76"/>
    <tableColumn id="6" name="Level 5" dataDxfId="75"/>
  </tableColumns>
  <tableStyleInfo name="TableStyleMedium6" showFirstColumn="1" showLastColumn="0" showRowStripes="1" showColumnStripes="0"/>
</table>
</file>

<file path=xl/tables/table7.xml><?xml version="1.0" encoding="utf-8"?>
<table xmlns="http://schemas.openxmlformats.org/spreadsheetml/2006/main" id="8" name="ROR_9" displayName="ROR_9" ref="A2:W19" totalsRowShown="0" headerRowDxfId="74" dataDxfId="73">
  <autoFilter ref="A2:W19"/>
  <tableColumns count="23">
    <tableColumn id="1" name="Issue Area" dataDxfId="72"/>
    <tableColumn id="23" name="Risk or Opportunity" dataDxfId="71"/>
    <tableColumn id="19" name="Short description " dataDxfId="70"/>
    <tableColumn id="17" name="Bucket" dataDxfId="69"/>
    <tableColumn id="2" name="Risk &amp; Opportunity" dataDxfId="68"/>
    <tableColumn id="8" name="Geographical scope" dataDxfId="67"/>
    <tableColumn id="9" name="Operating cost impact ($M)" dataDxfId="66"/>
    <tableColumn id="10" name="Market impact (kt)" dataDxfId="65"/>
    <tableColumn id="11" name="Reputation impact" dataDxfId="64"/>
    <tableColumn id="13" name="Impact ranking" dataDxfId="63">
      <calculatedColumnFormula>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calculatedColumnFormula>
    </tableColumn>
    <tableColumn id="4" name="Probability of occurrence (%)" dataDxfId="62"/>
    <tableColumn id="5" name="Time to impact" dataDxfId="61"/>
    <tableColumn id="18" name="Industry scope" dataDxfId="60"/>
    <tableColumn id="6" name="Ability to influence" dataDxfId="59"/>
    <tableColumn id="7" name="Effort ranking" dataDxfId="58">
      <calculatedColumnFormula>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calculatedColumnFormula>
    </tableColumn>
    <tableColumn id="14" name="Priority ranking" dataDxfId="57">
      <calculatedColumnFormula>INDEX([1]!risk[#All],MATCH(ROR_9[[#This Row],[Effort ranking]],INDEX([1]!risk[#All],,1),0),MATCH(ROR_9[[#This Row],[Impact ranking]],INDEX([1]!risk[#All],1,),0))</calculatedColumnFormula>
    </tableColumn>
    <tableColumn id="15" name="Leader" dataDxfId="56"/>
    <tableColumn id="12" name="Impact score" dataDxfId="55">
      <calculatedColumnFormula>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calculatedColumnFormula>
    </tableColumn>
    <tableColumn id="3" name="Effort score" dataDxfId="54">
      <calculatedColumnFormula>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calculatedColumnFormula>
    </tableColumn>
    <tableColumn id="22" name="Scope" dataDxfId="53"/>
    <tableColumn id="21" name="Time" dataDxfId="52"/>
    <tableColumn id="20" name="Budget" dataDxfId="51"/>
    <tableColumn id="16" name="Comment" dataDxfId="50"/>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Copper Alliance">
      <a:dk1>
        <a:sysClr val="windowText" lastClr="000000"/>
      </a:dk1>
      <a:lt1>
        <a:sysClr val="window" lastClr="FFFFFF"/>
      </a:lt1>
      <a:dk2>
        <a:srgbClr val="91785B"/>
      </a:dk2>
      <a:lt2>
        <a:srgbClr val="626971"/>
      </a:lt2>
      <a:accent1>
        <a:srgbClr val="91785B"/>
      </a:accent1>
      <a:accent2>
        <a:srgbClr val="FB4F14"/>
      </a:accent2>
      <a:accent3>
        <a:srgbClr val="FECB00"/>
      </a:accent3>
      <a:accent4>
        <a:srgbClr val="635245"/>
      </a:accent4>
      <a:accent5>
        <a:srgbClr val="B9CCC3"/>
      </a:accent5>
      <a:accent6>
        <a:srgbClr val="626971"/>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7.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zoomScaleNormal="100" zoomScalePageLayoutView="85" workbookViewId="0">
      <pane xSplit="5" ySplit="2" topLeftCell="F3" activePane="bottomRight" state="frozen"/>
      <selection pane="topRight" activeCell="F1" sqref="F1"/>
      <selection pane="bottomLeft" activeCell="A3" sqref="A3"/>
      <selection pane="bottomRight" activeCell="B7" sqref="B7"/>
    </sheetView>
  </sheetViews>
  <sheetFormatPr defaultColWidth="20.42578125" defaultRowHeight="12.75" x14ac:dyDescent="0.2"/>
  <cols>
    <col min="1" max="1" width="11.28515625" style="52" bestFit="1" customWidth="1"/>
    <col min="2" max="2" width="18.7109375" style="52" bestFit="1" customWidth="1"/>
    <col min="3" max="3" width="17" style="52" bestFit="1" customWidth="1"/>
    <col min="4" max="4" width="12.85546875" style="52" bestFit="1" customWidth="1"/>
    <col min="5" max="5" width="13.42578125" style="52" customWidth="1"/>
    <col min="6" max="6" width="16" style="52" bestFit="1" customWidth="1"/>
    <col min="7" max="8" width="12.85546875" style="52" bestFit="1" customWidth="1"/>
    <col min="9" max="9" width="12.28515625" style="52" customWidth="1"/>
    <col min="10" max="10" width="9.28515625" style="52" bestFit="1" customWidth="1"/>
    <col min="11" max="11" width="22.42578125" style="52" bestFit="1" customWidth="1"/>
    <col min="12" max="12" width="13.140625" style="52" bestFit="1" customWidth="1"/>
    <col min="13" max="13" width="22.42578125" style="52" bestFit="1" customWidth="1"/>
    <col min="14" max="14" width="9.140625" style="52" bestFit="1" customWidth="1"/>
    <col min="15" max="15" width="7.85546875" style="52" bestFit="1" customWidth="1"/>
    <col min="16" max="16" width="8" style="52" bestFit="1" customWidth="1"/>
    <col min="17" max="18" width="7.42578125" style="52" bestFit="1" customWidth="1"/>
    <col min="19" max="19" width="6.7109375" style="52" bestFit="1" customWidth="1"/>
    <col min="20" max="20" width="10.42578125" style="52" bestFit="1" customWidth="1"/>
    <col min="21" max="21" width="11.140625" style="52" bestFit="1" customWidth="1"/>
    <col min="22" max="22" width="10.42578125" style="52" customWidth="1"/>
    <col min="23" max="16384" width="20.42578125" style="52"/>
  </cols>
  <sheetData>
    <row r="1" spans="1:21" s="5" customFormat="1" x14ac:dyDescent="0.2">
      <c r="D1" s="56" t="s">
        <v>41</v>
      </c>
      <c r="E1" s="56"/>
      <c r="F1" s="56"/>
      <c r="G1" s="56"/>
      <c r="H1" s="56"/>
      <c r="I1" s="57" t="s">
        <v>171</v>
      </c>
      <c r="J1" s="57"/>
      <c r="K1" s="57"/>
      <c r="L1" s="57"/>
      <c r="M1" s="57"/>
      <c r="R1" s="58" t="s">
        <v>92</v>
      </c>
      <c r="S1" s="58"/>
      <c r="T1" s="58"/>
    </row>
    <row r="2" spans="1:21" s="55" customFormat="1" ht="38.25" x14ac:dyDescent="0.2">
      <c r="A2" s="2" t="s">
        <v>97</v>
      </c>
      <c r="B2" s="2" t="s">
        <v>98</v>
      </c>
      <c r="C2" s="2" t="s">
        <v>170</v>
      </c>
      <c r="D2" s="46" t="s">
        <v>18</v>
      </c>
      <c r="E2" s="46" t="s">
        <v>45</v>
      </c>
      <c r="F2" s="46" t="s">
        <v>19</v>
      </c>
      <c r="G2" s="46" t="s">
        <v>101</v>
      </c>
      <c r="H2" s="34" t="s">
        <v>36</v>
      </c>
      <c r="I2" s="22" t="s">
        <v>73</v>
      </c>
      <c r="J2" s="22" t="s">
        <v>62</v>
      </c>
      <c r="K2" s="22" t="s">
        <v>111</v>
      </c>
      <c r="L2" s="22" t="s">
        <v>1</v>
      </c>
      <c r="M2" s="35" t="s">
        <v>173</v>
      </c>
      <c r="N2" s="22" t="s">
        <v>37</v>
      </c>
      <c r="O2" s="22" t="s">
        <v>59</v>
      </c>
      <c r="P2" s="2" t="s">
        <v>46</v>
      </c>
      <c r="Q2" s="2" t="s">
        <v>174</v>
      </c>
      <c r="R2" s="2" t="s">
        <v>93</v>
      </c>
      <c r="S2" s="2" t="s">
        <v>94</v>
      </c>
      <c r="T2" s="2" t="s">
        <v>95</v>
      </c>
      <c r="U2" s="22" t="s">
        <v>2</v>
      </c>
    </row>
    <row r="3" spans="1:21" x14ac:dyDescent="0.2">
      <c r="A3" s="50" t="s">
        <v>180</v>
      </c>
      <c r="B3" s="50" t="s">
        <v>181</v>
      </c>
      <c r="C3" s="2" t="s">
        <v>182</v>
      </c>
      <c r="D3" s="37" t="s">
        <v>79</v>
      </c>
      <c r="E3" s="37" t="s">
        <v>123</v>
      </c>
      <c r="F3" s="37" t="s">
        <v>169</v>
      </c>
      <c r="G3" s="37" t="s">
        <v>4</v>
      </c>
      <c r="H3" s="51"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Major</v>
      </c>
      <c r="I3" s="37" t="s">
        <v>6</v>
      </c>
      <c r="J3" s="37" t="s">
        <v>156</v>
      </c>
      <c r="K3" s="37" t="s">
        <v>16</v>
      </c>
      <c r="L3" s="37" t="s">
        <v>12</v>
      </c>
      <c r="M3" s="51" t="str">
        <f>VLOOKUP(SUM(INDEX(effort[[#All],[Score]],MATCH(ROR[[#This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influence]],0))),effort[[#All],[Urgency min]:[Urgency]],3,TRUE)</f>
        <v>Medium</v>
      </c>
      <c r="N3" s="51" t="str">
        <f>INDEX(risk[#All],MATCH(ROR[[#This Row],[Urgency ranking]],INDEX(risk[#All],,1),0),MATCH(ROR[[#This Row],[Impact ranking]],INDEX(risk[#All],1,),0))</f>
        <v>Critical</v>
      </c>
      <c r="O3" s="37"/>
      <c r="P3" s="37">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15</v>
      </c>
      <c r="Q3" s="37">
        <f>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f>
        <v>11</v>
      </c>
      <c r="R3" s="51"/>
      <c r="S3" s="51"/>
      <c r="T3" s="51"/>
      <c r="U3" s="37"/>
    </row>
    <row r="4" spans="1:21" x14ac:dyDescent="0.2">
      <c r="A4" s="50" t="s">
        <v>183</v>
      </c>
      <c r="B4" s="50" t="s">
        <v>187</v>
      </c>
      <c r="C4" s="2" t="s">
        <v>185</v>
      </c>
      <c r="D4" s="37" t="s">
        <v>79</v>
      </c>
      <c r="E4" s="37" t="s">
        <v>123</v>
      </c>
      <c r="F4" s="37" t="s">
        <v>167</v>
      </c>
      <c r="G4" s="37" t="s">
        <v>4</v>
      </c>
      <c r="H4" s="51"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Serious</v>
      </c>
      <c r="I4" s="37" t="s">
        <v>10</v>
      </c>
      <c r="J4" s="37" t="s">
        <v>156</v>
      </c>
      <c r="K4" s="37" t="s">
        <v>16</v>
      </c>
      <c r="L4" s="37" t="s">
        <v>12</v>
      </c>
      <c r="M4" s="51" t="str">
        <f>VLOOKUP(SUM(INDEX(effort[[#All],[Score]],MATCH(ROR[[#This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influence]],0))),effort[[#All],[Urgency min]:[Urgency]],3,TRUE)</f>
        <v>Medium</v>
      </c>
      <c r="N4" s="51" t="str">
        <f>INDEX(risk[#All],MATCH(ROR[[#This Row],[Urgency ranking]],INDEX(risk[#All],,1),0),MATCH(ROR[[#This Row],[Impact ranking]],INDEX(risk[#All],1,),0))</f>
        <v>High</v>
      </c>
      <c r="O4" s="37"/>
      <c r="P4" s="37">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13</v>
      </c>
      <c r="Q4" s="37">
        <f>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f>
        <v>12</v>
      </c>
      <c r="R4" s="37"/>
      <c r="S4" s="37"/>
      <c r="T4" s="37"/>
      <c r="U4" s="37"/>
    </row>
    <row r="5" spans="1:21" x14ac:dyDescent="0.2">
      <c r="A5" s="50" t="s">
        <v>186</v>
      </c>
      <c r="B5" s="50" t="s">
        <v>190</v>
      </c>
      <c r="C5" s="2" t="s">
        <v>188</v>
      </c>
      <c r="D5" s="47" t="s">
        <v>79</v>
      </c>
      <c r="E5" s="47" t="s">
        <v>123</v>
      </c>
      <c r="F5" s="47" t="s">
        <v>165</v>
      </c>
      <c r="G5" s="47" t="s">
        <v>17</v>
      </c>
      <c r="H5" s="53"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Medium</v>
      </c>
      <c r="I5" s="37" t="s">
        <v>6</v>
      </c>
      <c r="J5" s="37" t="s">
        <v>11</v>
      </c>
      <c r="K5" s="37" t="s">
        <v>110</v>
      </c>
      <c r="L5" s="37" t="s">
        <v>9</v>
      </c>
      <c r="M5" s="51" t="str">
        <f>VLOOKUP(SUM(INDEX(effort[[#All],[Score]],MATCH(ROR[[#This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influence]],0))),effort[[#All],[Urgency min]:[Urgency]],3,TRUE)</f>
        <v>Medium</v>
      </c>
      <c r="N5" s="51" t="str">
        <f>INDEX(risk[#All],MATCH(ROR[[#This Row],[Urgency ranking]],INDEX(risk[#All],,1),0),MATCH(ROR[[#This Row],[Impact ranking]],INDEX(risk[#All],1,),0))</f>
        <v>Moderate</v>
      </c>
      <c r="O5" s="37"/>
      <c r="P5" s="37">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7</v>
      </c>
      <c r="Q5" s="37">
        <f>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f>
        <v>13</v>
      </c>
      <c r="R5" s="37"/>
      <c r="S5" s="37"/>
      <c r="T5" s="37"/>
      <c r="U5" s="37"/>
    </row>
    <row r="6" spans="1:21" x14ac:dyDescent="0.2">
      <c r="A6" s="50" t="s">
        <v>189</v>
      </c>
      <c r="B6" s="50" t="s">
        <v>184</v>
      </c>
      <c r="C6" s="2" t="s">
        <v>191</v>
      </c>
      <c r="D6" s="47" t="s">
        <v>116</v>
      </c>
      <c r="E6" s="47" t="s">
        <v>123</v>
      </c>
      <c r="F6" s="47" t="s">
        <v>165</v>
      </c>
      <c r="G6" s="47" t="s">
        <v>9</v>
      </c>
      <c r="H6" s="53" t="str">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Medium</v>
      </c>
      <c r="I6" s="37" t="s">
        <v>6</v>
      </c>
      <c r="J6" s="37" t="s">
        <v>156</v>
      </c>
      <c r="K6" s="37" t="s">
        <v>110</v>
      </c>
      <c r="L6" s="37" t="s">
        <v>12</v>
      </c>
      <c r="M6" s="51" t="str">
        <f>VLOOKUP(SUM(INDEX(effort[[#All],[Score]],MATCH(ROR[[#This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influence]],0))),effort[[#All],[Urgency min]:[Urgency]],3,TRUE)</f>
        <v>Low</v>
      </c>
      <c r="N6" s="51" t="str">
        <f>INDEX(risk[#All],MATCH(ROR[[#This Row],[Urgency ranking]],INDEX(risk[#All],,1),0),MATCH(ROR[[#This Row],[Impact ranking]],INDEX(risk[#All],1,),0))</f>
        <v>Low</v>
      </c>
      <c r="O6" s="37"/>
      <c r="P6" s="37">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7</v>
      </c>
      <c r="Q6" s="37">
        <f>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f>
        <v>10</v>
      </c>
      <c r="R6" s="37"/>
      <c r="S6" s="37"/>
      <c r="T6" s="37"/>
      <c r="U6" s="37"/>
    </row>
    <row r="7" spans="1:21" x14ac:dyDescent="0.2">
      <c r="A7" s="50"/>
      <c r="B7" s="50"/>
      <c r="C7" s="50"/>
      <c r="D7" s="47"/>
      <c r="E7" s="47"/>
      <c r="F7" s="47"/>
      <c r="G7" s="47"/>
      <c r="H7" s="53" t="e">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#N/A</v>
      </c>
      <c r="I7" s="37"/>
      <c r="J7" s="37"/>
      <c r="K7" s="37"/>
      <c r="L7" s="37"/>
      <c r="M7" s="51" t="e">
        <f>VLOOKUP(SUM(INDEX(effort[[#All],[Score]],MATCH(ROR[[#This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influence]],0))),effort[[#All],[Urgency min]:[Urgency]],3,TRUE)</f>
        <v>#N/A</v>
      </c>
      <c r="N7" s="51" t="e">
        <f>INDEX(risk[#All],MATCH(ROR[[#This Row],[Urgency ranking]],INDEX(risk[#All],,1),0),MATCH(ROR[[#This Row],[Impact ranking]],INDEX(risk[#All],1,),0))</f>
        <v>#N/A</v>
      </c>
      <c r="O7" s="37"/>
      <c r="P7" s="37" t="e">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#N/A</v>
      </c>
      <c r="Q7" s="37" t="e">
        <f>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f>
        <v>#N/A</v>
      </c>
      <c r="R7" s="37"/>
      <c r="S7" s="37"/>
      <c r="T7" s="37"/>
      <c r="U7" s="37"/>
    </row>
    <row r="8" spans="1:21" x14ac:dyDescent="0.2">
      <c r="A8" s="50"/>
      <c r="B8" s="50"/>
      <c r="C8" s="50"/>
      <c r="D8" s="47"/>
      <c r="E8" s="47"/>
      <c r="F8" s="47"/>
      <c r="G8" s="47"/>
      <c r="H8" s="53" t="e">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#N/A</v>
      </c>
      <c r="I8" s="37"/>
      <c r="J8" s="37"/>
      <c r="K8" s="37"/>
      <c r="L8" s="37"/>
      <c r="M8" s="51" t="e">
        <f>VLOOKUP(SUM(INDEX(effort[[#All],[Score]],MATCH(ROR[[#This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influence]],0))),effort[[#All],[Urgency min]:[Urgency]],3,TRUE)</f>
        <v>#N/A</v>
      </c>
      <c r="N8" s="51" t="e">
        <f>INDEX(risk[#All],MATCH(ROR[[#This Row],[Urgency ranking]],INDEX(risk[#All],,1),0),MATCH(ROR[[#This Row],[Impact ranking]],INDEX(risk[#All],1,),0))</f>
        <v>#N/A</v>
      </c>
      <c r="O8" s="37"/>
      <c r="P8" s="37" t="e">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#N/A</v>
      </c>
      <c r="Q8" s="37" t="e">
        <f>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f>
        <v>#N/A</v>
      </c>
      <c r="R8" s="37"/>
      <c r="S8" s="37"/>
      <c r="T8" s="37"/>
      <c r="U8" s="37"/>
    </row>
    <row r="9" spans="1:21" x14ac:dyDescent="0.2">
      <c r="A9" s="50"/>
      <c r="B9" s="50"/>
      <c r="C9" s="50"/>
      <c r="D9" s="47"/>
      <c r="E9" s="47"/>
      <c r="F9" s="47"/>
      <c r="G9" s="47"/>
      <c r="H9" s="53" t="e">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#N/A</v>
      </c>
      <c r="I9" s="37"/>
      <c r="J9" s="37"/>
      <c r="K9" s="37"/>
      <c r="L9" s="37"/>
      <c r="M9" s="51" t="e">
        <f>VLOOKUP(SUM(INDEX(effort[[#All],[Score]],MATCH(ROR[[#This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influence]],0))),effort[[#All],[Urgency min]:[Urgency]],3,TRUE)</f>
        <v>#N/A</v>
      </c>
      <c r="N9" s="51" t="e">
        <f>INDEX(risk[#All],MATCH(ROR[[#This Row],[Urgency ranking]],INDEX(risk[#All],,1),0),MATCH(ROR[[#This Row],[Impact ranking]],INDEX(risk[#All],1,),0))</f>
        <v>#N/A</v>
      </c>
      <c r="O9" s="37"/>
      <c r="P9" s="37" t="e">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#N/A</v>
      </c>
      <c r="Q9" s="37" t="e">
        <f>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f>
        <v>#N/A</v>
      </c>
      <c r="R9" s="37"/>
      <c r="S9" s="37"/>
      <c r="T9" s="37"/>
      <c r="U9" s="37"/>
    </row>
    <row r="10" spans="1:21" x14ac:dyDescent="0.2">
      <c r="A10" s="50"/>
      <c r="B10" s="50"/>
      <c r="C10" s="50"/>
      <c r="D10" s="47"/>
      <c r="E10" s="47"/>
      <c r="F10" s="47"/>
      <c r="G10" s="47"/>
      <c r="H10" s="53" t="e">
        <f>VLOOKUP(SUM(INDEX(impact[[#All],[Score]],MATCH(ROR[[#This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impact]],0))),impact[[#All],[Impact min]:[Impact]],3,TRUE)</f>
        <v>#N/A</v>
      </c>
      <c r="I10" s="37"/>
      <c r="J10" s="37"/>
      <c r="K10" s="37"/>
      <c r="L10" s="37"/>
      <c r="M10" s="51" t="e">
        <f>VLOOKUP(SUM(INDEX(effort[[#All],[Score]],MATCH(ROR[[#This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influence]],0))),effort[[#All],[Urgency min]:[Urgency]],3,TRUE)</f>
        <v>#N/A</v>
      </c>
      <c r="N10" s="51" t="e">
        <f>INDEX(risk[#All],MATCH(ROR[[#This Row],[Urgency ranking]],INDEX(risk[#All],,1),0),MATCH(ROR[[#This Row],[Impact ranking]],INDEX(risk[#All],1,),0))</f>
        <v>#N/A</v>
      </c>
      <c r="O10" s="37"/>
      <c r="P10" s="37" t="e">
        <f>SUM(INDEX(impact[[#All],[Score]],MATCH(ROR[[#This Row],[Geographical scope]],impact[[#All],[Geographical scope]],0)),INDEX(impact[[#All],[Score]],MATCH(ROR[[#This Row],[Operating cost impact ($M)]],impact[[#All],[Operating cost impact ($M)]],0)),INDEX(impact[[#All],[Score]],MATCH(ROR[[#This Row],[Market impact (kt)]],impact[[#All],[Market impact (kt Cu)]],0)),INDEX(impact[[#All],[Score]],MATCH(ROR[[#This Row],[Reputation impact]],impact[[#All],[Reputation impact]],0)))</f>
        <v>#N/A</v>
      </c>
      <c r="Q10" s="37" t="e">
        <f>SUM(INDEX(effort[[#All],[Score]],MATCH(ROR[[#This Row],[Probability of occurrence (%)]],effort[[#All],[Probability of occurrence (%)]],0)),INDEX(effort[[#All],[Score]],MATCH(ROR[[#This Row],[Time to impact]],effort[[#All],[Time to impact]],0)),INDEX(effort[[#All],[Score]],MATCH(ROR[[#This Row],[Industry scope]],effort[[#All],[Industry scope]],0)),INDEX(effort[[#All],[Score]],MATCH(ROR[[#This Row],[Ability to influence]],effort[[#All],[Ability to influence]],0)))</f>
        <v>#N/A</v>
      </c>
      <c r="R10" s="37"/>
      <c r="S10" s="37"/>
      <c r="T10" s="37"/>
      <c r="U10" s="37"/>
    </row>
    <row r="11" spans="1:21" x14ac:dyDescent="0.2">
      <c r="A11" s="50"/>
      <c r="B11" s="50"/>
      <c r="C11" s="50"/>
      <c r="D11" s="47"/>
      <c r="E11" s="47"/>
      <c r="F11" s="47"/>
      <c r="G11" s="47"/>
      <c r="H11" s="53"/>
      <c r="I11" s="37"/>
      <c r="J11" s="37"/>
      <c r="K11" s="37"/>
      <c r="L11" s="37"/>
      <c r="M11" s="51"/>
      <c r="N11" s="51"/>
      <c r="O11" s="37"/>
      <c r="P11" s="37"/>
      <c r="Q11" s="37"/>
      <c r="R11" s="37"/>
      <c r="S11" s="37"/>
      <c r="T11" s="37"/>
      <c r="U11" s="37"/>
    </row>
    <row r="12" spans="1:21" x14ac:dyDescent="0.2">
      <c r="A12" s="50"/>
      <c r="B12" s="50"/>
      <c r="C12" s="50"/>
      <c r="D12" s="47"/>
      <c r="E12" s="47"/>
      <c r="F12" s="47"/>
      <c r="G12" s="47"/>
      <c r="H12" s="53"/>
      <c r="I12" s="37"/>
      <c r="J12" s="37"/>
      <c r="K12" s="37"/>
      <c r="L12" s="37"/>
      <c r="M12" s="51"/>
      <c r="N12" s="51"/>
      <c r="O12" s="37"/>
      <c r="P12" s="37"/>
      <c r="Q12" s="37"/>
      <c r="R12" s="37"/>
      <c r="S12" s="37"/>
      <c r="T12" s="37"/>
      <c r="U12" s="37"/>
    </row>
    <row r="13" spans="1:21" x14ac:dyDescent="0.2">
      <c r="A13" s="50"/>
      <c r="B13" s="50"/>
      <c r="C13" s="50"/>
      <c r="D13" s="47"/>
      <c r="E13" s="47"/>
      <c r="F13" s="47"/>
      <c r="G13" s="47"/>
      <c r="H13" s="53"/>
      <c r="I13" s="37"/>
      <c r="J13" s="37"/>
      <c r="K13" s="37"/>
      <c r="L13" s="37"/>
      <c r="M13" s="51"/>
      <c r="N13" s="51"/>
      <c r="O13" s="37"/>
      <c r="P13" s="37"/>
      <c r="Q13" s="37"/>
      <c r="R13" s="37"/>
      <c r="S13" s="37"/>
      <c r="T13" s="37"/>
      <c r="U13" s="37"/>
    </row>
  </sheetData>
  <mergeCells count="3">
    <mergeCell ref="D1:H1"/>
    <mergeCell ref="I1:M1"/>
    <mergeCell ref="R1:T1"/>
  </mergeCells>
  <conditionalFormatting sqref="N3:N6">
    <cfRule type="cellIs" dxfId="49" priority="149" stopIfTrue="1" operator="equal">
      <formula>"Low"</formula>
    </cfRule>
    <cfRule type="cellIs" dxfId="48" priority="150" stopIfTrue="1" operator="equal">
      <formula>"Moderate"</formula>
    </cfRule>
    <cfRule type="cellIs" dxfId="47" priority="151" stopIfTrue="1" operator="equal">
      <formula>"High"</formula>
    </cfRule>
    <cfRule type="cellIs" dxfId="46" priority="152" stopIfTrue="1" operator="equal">
      <formula>"Critical"</formula>
    </cfRule>
  </conditionalFormatting>
  <conditionalFormatting sqref="R3:T4">
    <cfRule type="cellIs" dxfId="45" priority="146" stopIfTrue="1" operator="equal">
      <formula>"SC decision"</formula>
    </cfRule>
    <cfRule type="cellIs" dxfId="44" priority="147" stopIfTrue="1" operator="equal">
      <formula>"Team decision"</formula>
    </cfRule>
    <cfRule type="cellIs" dxfId="43" priority="148" stopIfTrue="1" operator="equal">
      <formula>"On track"</formula>
    </cfRule>
  </conditionalFormatting>
  <conditionalFormatting sqref="N7">
    <cfRule type="cellIs" dxfId="42" priority="77" stopIfTrue="1" operator="equal">
      <formula>"Low"</formula>
    </cfRule>
    <cfRule type="cellIs" dxfId="41" priority="78" stopIfTrue="1" operator="equal">
      <formula>"Moderate"</formula>
    </cfRule>
    <cfRule type="cellIs" dxfId="40" priority="79" stopIfTrue="1" operator="equal">
      <formula>"High"</formula>
    </cfRule>
    <cfRule type="cellIs" dxfId="39" priority="80" stopIfTrue="1" operator="equal">
      <formula>"Critical"</formula>
    </cfRule>
  </conditionalFormatting>
  <conditionalFormatting sqref="N8:N9">
    <cfRule type="cellIs" dxfId="38" priority="69" stopIfTrue="1" operator="equal">
      <formula>"Low"</formula>
    </cfRule>
    <cfRule type="cellIs" dxfId="37" priority="70" stopIfTrue="1" operator="equal">
      <formula>"Moderate"</formula>
    </cfRule>
    <cfRule type="cellIs" dxfId="36" priority="71" stopIfTrue="1" operator="equal">
      <formula>"High"</formula>
    </cfRule>
    <cfRule type="cellIs" dxfId="35" priority="72" stopIfTrue="1" operator="equal">
      <formula>"Critical"</formula>
    </cfRule>
  </conditionalFormatting>
  <conditionalFormatting sqref="N10">
    <cfRule type="cellIs" dxfId="34" priority="61" stopIfTrue="1" operator="equal">
      <formula>"Low"</formula>
    </cfRule>
    <cfRule type="cellIs" dxfId="33" priority="62" stopIfTrue="1" operator="equal">
      <formula>"Moderate"</formula>
    </cfRule>
    <cfRule type="cellIs" dxfId="32" priority="63" stopIfTrue="1" operator="equal">
      <formula>"High"</formula>
    </cfRule>
    <cfRule type="cellIs" dxfId="31" priority="64" stopIfTrue="1" operator="equal">
      <formula>"Critical"</formula>
    </cfRule>
  </conditionalFormatting>
  <dataValidations count="1">
    <dataValidation type="list" allowBlank="1" showInputMessage="1" showErrorMessage="1" sqref="R3:T10">
      <formula1>"On track,Team decision, SC decision"</formula1>
    </dataValidation>
  </dataValidations>
  <pageMargins left="0.25" right="0.25" top="0.75" bottom="0.75" header="0.3" footer="0.3"/>
  <pageSetup paperSize="8" scale="81" orientation="landscape" r:id="rId1"/>
  <headerFooter>
    <oddHeader>&amp;A</oddHeader>
    <oddFooter>&amp;F&amp;RPage &amp;P</oddFooter>
  </headerFooter>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Criteria!$E$2:$E$6</xm:f>
          </x14:formula1>
          <xm:sqref>G3:G10</xm:sqref>
        </x14:dataValidation>
        <x14:dataValidation type="list" allowBlank="1" showInputMessage="1" showErrorMessage="1">
          <x14:formula1>
            <xm:f>Criteria!$D$2:$D$6</xm:f>
          </x14:formula1>
          <xm:sqref>F3:F10</xm:sqref>
        </x14:dataValidation>
        <x14:dataValidation type="list" allowBlank="1" showInputMessage="1" showErrorMessage="1">
          <x14:formula1>
            <xm:f>Criteria!$C$2:$C$6</xm:f>
          </x14:formula1>
          <xm:sqref>E3:E10</xm:sqref>
        </x14:dataValidation>
        <x14:dataValidation type="list" allowBlank="1" showInputMessage="1" showErrorMessage="1">
          <x14:formula1>
            <xm:f>Criteria!$B$2:$B$6</xm:f>
          </x14:formula1>
          <xm:sqref>D3:D10</xm:sqref>
        </x14:dataValidation>
        <x14:dataValidation type="list" allowBlank="1" showInputMessage="1" showErrorMessage="1">
          <x14:formula1>
            <xm:f>Criteria!$C$10:$C$14</xm:f>
          </x14:formula1>
          <xm:sqref>J3:J10</xm:sqref>
        </x14:dataValidation>
        <x14:dataValidation type="list" allowBlank="1" showInputMessage="1" showErrorMessage="1">
          <x14:formula1>
            <xm:f>Criteria!$B$10:$B$14</xm:f>
          </x14:formula1>
          <xm:sqref>I3:I10</xm:sqref>
        </x14:dataValidation>
        <x14:dataValidation type="list" allowBlank="1" showInputMessage="1" showErrorMessage="1">
          <x14:formula1>
            <xm:f>Criteria!$D$10:$D$14</xm:f>
          </x14:formula1>
          <xm:sqref>K3:K10</xm:sqref>
        </x14:dataValidation>
        <x14:dataValidation type="list" allowBlank="1" showInputMessage="1" showErrorMessage="1">
          <x14:formula1>
            <xm:f>Criteria!$E$10:$E$14</xm:f>
          </x14:formula1>
          <xm:sqref>L3:L10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O24" sqref="O24"/>
    </sheetView>
  </sheetViews>
  <sheetFormatPr defaultColWidth="8.85546875" defaultRowHeight="15" x14ac:dyDescent="0.25"/>
  <cols>
    <col min="1" max="1" width="57.28515625" customWidth="1"/>
    <col min="2" max="4" width="10.42578125" customWidth="1"/>
    <col min="7" max="7" width="22.42578125" customWidth="1"/>
    <col min="8" max="8" width="19" customWidth="1"/>
    <col min="9" max="9" width="22.42578125" customWidth="1"/>
  </cols>
  <sheetData>
    <row r="1" spans="1:4" x14ac:dyDescent="0.25">
      <c r="A1" t="s">
        <v>33</v>
      </c>
      <c r="B1" s="23" t="s">
        <v>22</v>
      </c>
      <c r="C1" s="23" t="s">
        <v>172</v>
      </c>
      <c r="D1" t="s">
        <v>100</v>
      </c>
    </row>
    <row r="2" spans="1:4" x14ac:dyDescent="0.25">
      <c r="A2" t="str">
        <f>Register!B5</f>
        <v>Opportunity 2</v>
      </c>
      <c r="B2" s="23">
        <f>Register!P5</f>
        <v>7</v>
      </c>
      <c r="C2" s="23">
        <f>Register!Q5</f>
        <v>13</v>
      </c>
      <c r="D2" t="str">
        <f>Register!N5</f>
        <v>Moderate</v>
      </c>
    </row>
    <row r="3" spans="1:4" x14ac:dyDescent="0.25">
      <c r="A3" t="str">
        <f>Register!B3</f>
        <v>Risk 1</v>
      </c>
      <c r="B3" s="23">
        <f>Register!P3</f>
        <v>15</v>
      </c>
      <c r="C3" s="23">
        <f>Register!Q3</f>
        <v>11</v>
      </c>
      <c r="D3" t="str">
        <f>Register!N3</f>
        <v>Critical</v>
      </c>
    </row>
    <row r="4" spans="1:4" x14ac:dyDescent="0.25">
      <c r="A4" t="str">
        <f>Register!B4</f>
        <v>Opportunity 1</v>
      </c>
      <c r="B4" s="23">
        <f>Register!P4</f>
        <v>13</v>
      </c>
      <c r="C4" s="23">
        <f>Register!Q4</f>
        <v>12</v>
      </c>
      <c r="D4" t="str">
        <f>Register!N4</f>
        <v>High</v>
      </c>
    </row>
    <row r="5" spans="1:4" x14ac:dyDescent="0.25">
      <c r="A5" t="str">
        <f>Register!B6</f>
        <v>Risk 2</v>
      </c>
      <c r="B5" s="23">
        <f>Register!P6</f>
        <v>7</v>
      </c>
      <c r="C5" s="23">
        <f>Register!Q6</f>
        <v>10</v>
      </c>
      <c r="D5" t="str">
        <f>Register!N6</f>
        <v>Low</v>
      </c>
    </row>
    <row r="6" spans="1:4" x14ac:dyDescent="0.25">
      <c r="B6" s="23"/>
      <c r="C6" s="23"/>
    </row>
    <row r="7" spans="1:4" x14ac:dyDescent="0.25">
      <c r="B7" s="23"/>
      <c r="C7" s="23"/>
    </row>
    <row r="8" spans="1:4" x14ac:dyDescent="0.25">
      <c r="B8" s="23"/>
      <c r="C8" s="23"/>
    </row>
    <row r="9" spans="1:4" x14ac:dyDescent="0.25">
      <c r="B9" s="23"/>
      <c r="C9" s="23"/>
    </row>
    <row r="10" spans="1:4" x14ac:dyDescent="0.25">
      <c r="B10" s="23"/>
      <c r="C10" s="23"/>
    </row>
    <row r="11" spans="1:4" x14ac:dyDescent="0.25">
      <c r="B11" s="23"/>
      <c r="C11" s="23"/>
    </row>
    <row r="12" spans="1:4" x14ac:dyDescent="0.25">
      <c r="B12" s="23"/>
      <c r="C12" s="23"/>
    </row>
    <row r="13" spans="1:4" x14ac:dyDescent="0.25">
      <c r="B13" s="23"/>
      <c r="C13" s="23"/>
    </row>
    <row r="14" spans="1:4" x14ac:dyDescent="0.25">
      <c r="B14" s="23"/>
      <c r="C14" s="23"/>
    </row>
    <row r="15" spans="1:4" x14ac:dyDescent="0.25">
      <c r="B15" s="23"/>
      <c r="C15" s="23"/>
    </row>
    <row r="16" spans="1:4" x14ac:dyDescent="0.25">
      <c r="B16" s="23"/>
      <c r="C16" s="23"/>
    </row>
    <row r="23" spans="1:9" s="54" customFormat="1" x14ac:dyDescent="0.25">
      <c r="A23"/>
      <c r="B23"/>
      <c r="C23"/>
      <c r="D23"/>
    </row>
    <row r="28" spans="1:9" x14ac:dyDescent="0.25">
      <c r="G28" s="24"/>
      <c r="H28" s="25"/>
      <c r="I28" s="25"/>
    </row>
    <row r="29" spans="1:9" x14ac:dyDescent="0.25">
      <c r="G29" s="24"/>
      <c r="H29" s="25"/>
      <c r="I29" s="25"/>
    </row>
    <row r="30" spans="1:9" x14ac:dyDescent="0.25">
      <c r="G30" s="24"/>
      <c r="H30" s="25"/>
      <c r="I30" s="25"/>
    </row>
    <row r="31" spans="1:9" x14ac:dyDescent="0.25">
      <c r="G31" s="24"/>
      <c r="H31" s="25"/>
      <c r="I31" s="25"/>
    </row>
    <row r="32" spans="1:9" x14ac:dyDescent="0.25">
      <c r="G32" s="24"/>
      <c r="H32" s="25"/>
      <c r="I32" s="25"/>
    </row>
    <row r="33" spans="7:9" x14ac:dyDescent="0.25">
      <c r="G33" s="24"/>
      <c r="H33" s="25"/>
      <c r="I33" s="25"/>
    </row>
    <row r="34" spans="7:9" x14ac:dyDescent="0.25">
      <c r="G34" s="24"/>
      <c r="H34" s="25"/>
      <c r="I34" s="25"/>
    </row>
    <row r="35" spans="7:9" x14ac:dyDescent="0.25">
      <c r="G35" s="24"/>
      <c r="H35" s="25"/>
      <c r="I35" s="25"/>
    </row>
    <row r="36" spans="7:9" x14ac:dyDescent="0.25">
      <c r="G36" s="24"/>
      <c r="H36" s="25"/>
      <c r="I36" s="25"/>
    </row>
    <row r="37" spans="7:9" x14ac:dyDescent="0.25">
      <c r="G37" s="24"/>
      <c r="H37" s="25"/>
      <c r="I37" s="25"/>
    </row>
    <row r="38" spans="7:9" x14ac:dyDescent="0.25">
      <c r="G38" s="24"/>
      <c r="H38" s="25"/>
      <c r="I38" s="25"/>
    </row>
    <row r="39" spans="7:9" x14ac:dyDescent="0.25">
      <c r="G39" s="24"/>
      <c r="H39" s="25"/>
      <c r="I39" s="25"/>
    </row>
    <row r="40" spans="7:9" x14ac:dyDescent="0.25">
      <c r="G40" s="24"/>
      <c r="H40" s="25"/>
      <c r="I40" s="25"/>
    </row>
    <row r="41" spans="7:9" x14ac:dyDescent="0.25">
      <c r="G41" s="24"/>
      <c r="H41" s="25"/>
      <c r="I41" s="25"/>
    </row>
    <row r="42" spans="7:9" x14ac:dyDescent="0.25">
      <c r="G42" s="24"/>
      <c r="H42" s="25"/>
      <c r="I42" s="25"/>
    </row>
    <row r="43" spans="7:9" x14ac:dyDescent="0.25">
      <c r="G43" s="24"/>
      <c r="H43" s="25"/>
      <c r="I43" s="25"/>
    </row>
    <row r="44" spans="7:9" x14ac:dyDescent="0.25">
      <c r="G44" s="24"/>
      <c r="H44" s="25"/>
      <c r="I44" s="25"/>
    </row>
    <row r="45" spans="7:9" x14ac:dyDescent="0.25">
      <c r="G45" s="24"/>
      <c r="H45" s="25"/>
      <c r="I45" s="25"/>
    </row>
    <row r="46" spans="7:9" x14ac:dyDescent="0.25">
      <c r="G46" s="24"/>
      <c r="H46" s="25"/>
      <c r="I46" s="25"/>
    </row>
    <row r="47" spans="7:9" x14ac:dyDescent="0.25">
      <c r="G47" s="24"/>
      <c r="H47" s="25"/>
      <c r="I47" s="25"/>
    </row>
    <row r="48" spans="7:9" x14ac:dyDescent="0.25">
      <c r="G48" s="24"/>
      <c r="H48" s="25"/>
      <c r="I48" s="25"/>
    </row>
    <row r="49" spans="7:9" x14ac:dyDescent="0.25">
      <c r="G49" s="24"/>
      <c r="H49" s="25"/>
      <c r="I49" s="25"/>
    </row>
  </sheetData>
  <pageMargins left="0.23622047244094491" right="0.23622047244094491" top="0.74803149606299213" bottom="0.74803149606299213" header="0.31496062992125984" footer="0.31496062992125984"/>
  <pageSetup paperSize="9" orientation="landscape" r:id="rId1"/>
  <headerFooter>
    <oddHeader>&amp;A</oddHeader>
    <oddFooter>&amp;F&amp;RPage &amp;P</oddFooter>
  </headerFooter>
  <ignoredErrors>
    <ignoredError sqref="B2:D4"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election activeCell="G34" sqref="G34"/>
    </sheetView>
  </sheetViews>
  <sheetFormatPr defaultColWidth="8.85546875" defaultRowHeight="12.75" x14ac:dyDescent="0.2"/>
  <cols>
    <col min="1" max="1" width="5.42578125" style="5" bestFit="1" customWidth="1"/>
    <col min="2" max="2" width="20.42578125" style="5" bestFit="1" customWidth="1"/>
    <col min="3" max="3" width="13.28515625" style="5" bestFit="1" customWidth="1"/>
    <col min="4" max="4" width="18.42578125" style="5" bestFit="1" customWidth="1"/>
    <col min="5" max="5" width="13.85546875" style="5" bestFit="1" customWidth="1"/>
    <col min="6" max="6" width="8.42578125" style="5" bestFit="1" customWidth="1"/>
    <col min="7" max="7" width="9.42578125" style="5" bestFit="1" customWidth="1"/>
    <col min="8" max="8" width="41" style="5" bestFit="1" customWidth="1"/>
    <col min="9" max="9" width="49.140625" style="5" bestFit="1" customWidth="1"/>
    <col min="10" max="10" width="39.42578125" style="5" customWidth="1"/>
    <col min="11" max="11" width="10.85546875" style="5" bestFit="1" customWidth="1"/>
    <col min="12" max="12" width="20.42578125" style="5" bestFit="1" customWidth="1"/>
    <col min="13" max="13" width="17.42578125" style="5" bestFit="1" customWidth="1"/>
    <col min="14" max="14" width="18.140625" style="5" bestFit="1" customWidth="1"/>
    <col min="15" max="15" width="13.42578125" style="5" bestFit="1" customWidth="1"/>
    <col min="16" max="16" width="20.42578125" style="5" bestFit="1" customWidth="1"/>
    <col min="17" max="16384" width="8.85546875" style="5"/>
  </cols>
  <sheetData>
    <row r="1" spans="1:15" ht="25.5" x14ac:dyDescent="0.2">
      <c r="A1" s="1" t="s">
        <v>0</v>
      </c>
      <c r="B1" s="1" t="s">
        <v>18</v>
      </c>
      <c r="C1" s="1" t="s">
        <v>45</v>
      </c>
      <c r="D1" s="1" t="s">
        <v>70</v>
      </c>
      <c r="E1" s="1" t="s">
        <v>101</v>
      </c>
      <c r="F1" s="1" t="s">
        <v>20</v>
      </c>
      <c r="G1" s="1" t="s">
        <v>21</v>
      </c>
      <c r="H1" s="1" t="s">
        <v>22</v>
      </c>
      <c r="I1" s="8" t="s">
        <v>2</v>
      </c>
    </row>
    <row r="2" spans="1:15" ht="25.5" x14ac:dyDescent="0.2">
      <c r="A2" s="3">
        <v>1</v>
      </c>
      <c r="B2" s="3" t="s">
        <v>114</v>
      </c>
      <c r="C2" s="4" t="s">
        <v>123</v>
      </c>
      <c r="D2" s="4" t="s">
        <v>165</v>
      </c>
      <c r="E2" s="3" t="s">
        <v>17</v>
      </c>
      <c r="F2" s="3">
        <v>4</v>
      </c>
      <c r="G2" s="3">
        <v>6</v>
      </c>
      <c r="H2" s="3" t="s">
        <v>23</v>
      </c>
      <c r="I2" s="8" t="s">
        <v>24</v>
      </c>
    </row>
    <row r="3" spans="1:15" x14ac:dyDescent="0.2">
      <c r="A3" s="3">
        <v>2</v>
      </c>
      <c r="B3" s="48" t="s">
        <v>115</v>
      </c>
      <c r="C3" s="4" t="s">
        <v>124</v>
      </c>
      <c r="D3" s="4" t="s">
        <v>166</v>
      </c>
      <c r="E3" s="3" t="s">
        <v>9</v>
      </c>
      <c r="F3" s="3">
        <v>7</v>
      </c>
      <c r="G3" s="3">
        <v>10</v>
      </c>
      <c r="H3" s="3" t="s">
        <v>13</v>
      </c>
      <c r="I3" s="8" t="s">
        <v>25</v>
      </c>
    </row>
    <row r="4" spans="1:15" ht="25.5" x14ac:dyDescent="0.2">
      <c r="A4" s="3">
        <v>3</v>
      </c>
      <c r="B4" s="3" t="s">
        <v>116</v>
      </c>
      <c r="C4" s="4" t="s">
        <v>125</v>
      </c>
      <c r="D4" s="4" t="s">
        <v>167</v>
      </c>
      <c r="E4" s="3" t="s">
        <v>12</v>
      </c>
      <c r="F4" s="3">
        <v>11</v>
      </c>
      <c r="G4" s="3">
        <v>13</v>
      </c>
      <c r="H4" s="3" t="s">
        <v>26</v>
      </c>
      <c r="I4" s="8" t="s">
        <v>27</v>
      </c>
    </row>
    <row r="5" spans="1:15" x14ac:dyDescent="0.2">
      <c r="A5" s="3">
        <v>4</v>
      </c>
      <c r="B5" s="48" t="s">
        <v>79</v>
      </c>
      <c r="C5" s="4" t="s">
        <v>126</v>
      </c>
      <c r="D5" s="4" t="s">
        <v>168</v>
      </c>
      <c r="E5" s="3" t="s">
        <v>8</v>
      </c>
      <c r="F5" s="3">
        <v>14</v>
      </c>
      <c r="G5" s="3">
        <v>17</v>
      </c>
      <c r="H5" s="3" t="s">
        <v>28</v>
      </c>
      <c r="I5" s="8" t="s">
        <v>29</v>
      </c>
    </row>
    <row r="6" spans="1:15" x14ac:dyDescent="0.2">
      <c r="A6" s="3">
        <v>5</v>
      </c>
      <c r="B6" s="3" t="s">
        <v>122</v>
      </c>
      <c r="C6" s="4" t="s">
        <v>127</v>
      </c>
      <c r="D6" s="4" t="s">
        <v>169</v>
      </c>
      <c r="E6" s="3" t="s">
        <v>4</v>
      </c>
      <c r="F6" s="3">
        <v>18</v>
      </c>
      <c r="G6" s="3">
        <v>20</v>
      </c>
      <c r="H6" s="3" t="s">
        <v>30</v>
      </c>
      <c r="I6" s="8" t="s">
        <v>31</v>
      </c>
    </row>
    <row r="9" spans="1:15" s="2" customFormat="1" ht="25.5" x14ac:dyDescent="0.2">
      <c r="A9" s="1" t="s">
        <v>0</v>
      </c>
      <c r="B9" s="1" t="s">
        <v>73</v>
      </c>
      <c r="C9" s="1" t="s">
        <v>62</v>
      </c>
      <c r="D9" s="1" t="s">
        <v>111</v>
      </c>
      <c r="E9" s="1" t="s">
        <v>1</v>
      </c>
      <c r="F9" s="1" t="s">
        <v>175</v>
      </c>
      <c r="G9" s="1" t="s">
        <v>176</v>
      </c>
      <c r="H9" s="1" t="s">
        <v>172</v>
      </c>
      <c r="I9" s="1" t="s">
        <v>44</v>
      </c>
    </row>
    <row r="10" spans="1:15" x14ac:dyDescent="0.2">
      <c r="A10" s="3">
        <v>1</v>
      </c>
      <c r="B10" s="4" t="s">
        <v>3</v>
      </c>
      <c r="C10" s="4" t="s">
        <v>156</v>
      </c>
      <c r="D10" s="1" t="s">
        <v>108</v>
      </c>
      <c r="E10" s="3" t="s">
        <v>4</v>
      </c>
      <c r="F10" s="3">
        <v>4</v>
      </c>
      <c r="G10" s="3">
        <v>6</v>
      </c>
      <c r="H10" s="3" t="s">
        <v>5</v>
      </c>
      <c r="I10" s="3">
        <v>3</v>
      </c>
    </row>
    <row r="11" spans="1:15" x14ac:dyDescent="0.2">
      <c r="A11" s="3">
        <v>2</v>
      </c>
      <c r="B11" s="4" t="s">
        <v>6</v>
      </c>
      <c r="C11" s="4" t="s">
        <v>157</v>
      </c>
      <c r="D11" s="1" t="s">
        <v>109</v>
      </c>
      <c r="E11" s="3" t="s">
        <v>8</v>
      </c>
      <c r="F11" s="3">
        <v>7</v>
      </c>
      <c r="G11" s="3">
        <v>10</v>
      </c>
      <c r="H11" s="3" t="s">
        <v>9</v>
      </c>
      <c r="I11" s="3">
        <v>4</v>
      </c>
    </row>
    <row r="12" spans="1:15" ht="25.5" x14ac:dyDescent="0.2">
      <c r="A12" s="3">
        <v>3</v>
      </c>
      <c r="B12" s="4" t="s">
        <v>10</v>
      </c>
      <c r="C12" s="4" t="s">
        <v>11</v>
      </c>
      <c r="D12" s="1" t="s">
        <v>90</v>
      </c>
      <c r="E12" s="3" t="s">
        <v>12</v>
      </c>
      <c r="F12" s="3">
        <v>11</v>
      </c>
      <c r="G12" s="3">
        <v>13</v>
      </c>
      <c r="H12" s="3" t="s">
        <v>13</v>
      </c>
      <c r="I12" s="3">
        <v>3</v>
      </c>
    </row>
    <row r="13" spans="1:15" ht="25.5" x14ac:dyDescent="0.2">
      <c r="A13" s="3">
        <v>4</v>
      </c>
      <c r="B13" s="4" t="s">
        <v>14</v>
      </c>
      <c r="C13" s="4" t="s">
        <v>158</v>
      </c>
      <c r="D13" s="1" t="s">
        <v>110</v>
      </c>
      <c r="E13" s="3" t="s">
        <v>9</v>
      </c>
      <c r="F13" s="3">
        <v>14</v>
      </c>
      <c r="G13" s="3">
        <v>17</v>
      </c>
      <c r="H13" s="3" t="s">
        <v>8</v>
      </c>
      <c r="I13" s="3">
        <v>4</v>
      </c>
    </row>
    <row r="14" spans="1:15" x14ac:dyDescent="0.2">
      <c r="A14" s="3">
        <v>5</v>
      </c>
      <c r="B14" s="4" t="s">
        <v>15</v>
      </c>
      <c r="C14" s="4" t="s">
        <v>63</v>
      </c>
      <c r="D14" s="1" t="s">
        <v>16</v>
      </c>
      <c r="E14" s="3" t="s">
        <v>17</v>
      </c>
      <c r="F14" s="3">
        <v>18</v>
      </c>
      <c r="G14" s="3">
        <v>20</v>
      </c>
      <c r="H14" s="3" t="s">
        <v>4</v>
      </c>
      <c r="I14" s="3">
        <v>3</v>
      </c>
    </row>
    <row r="15" spans="1:15" x14ac:dyDescent="0.2">
      <c r="A15" s="6"/>
      <c r="B15" s="7"/>
      <c r="C15" s="7"/>
      <c r="D15" s="6"/>
      <c r="E15" s="6"/>
      <c r="F15" s="6"/>
      <c r="G15" s="6"/>
      <c r="H15" s="6"/>
      <c r="I15" s="7"/>
      <c r="J15" s="7"/>
      <c r="K15" s="6"/>
      <c r="L15" s="6"/>
      <c r="M15" s="6"/>
      <c r="N15" s="6"/>
      <c r="O15" s="6"/>
    </row>
    <row r="17" spans="1:9" ht="15" x14ac:dyDescent="0.2">
      <c r="A17" s="38"/>
      <c r="B17" s="60" t="s">
        <v>41</v>
      </c>
      <c r="C17" s="61"/>
      <c r="D17" s="61"/>
      <c r="E17" s="61"/>
      <c r="F17" s="61"/>
      <c r="G17" s="62"/>
      <c r="H17" s="15"/>
    </row>
    <row r="18" spans="1:9" x14ac:dyDescent="0.2">
      <c r="A18" s="39"/>
      <c r="B18" s="40" t="s">
        <v>42</v>
      </c>
      <c r="C18" s="43" t="s">
        <v>23</v>
      </c>
      <c r="D18" s="43" t="s">
        <v>13</v>
      </c>
      <c r="E18" s="43" t="s">
        <v>26</v>
      </c>
      <c r="F18" s="43" t="s">
        <v>28</v>
      </c>
      <c r="G18" s="43" t="s">
        <v>30</v>
      </c>
      <c r="H18" s="20" t="s">
        <v>43</v>
      </c>
      <c r="I18" s="20" t="s">
        <v>44</v>
      </c>
    </row>
    <row r="19" spans="1:9" ht="27.95" customHeight="1" x14ac:dyDescent="0.2">
      <c r="A19" s="59" t="s">
        <v>171</v>
      </c>
      <c r="B19" s="41" t="s">
        <v>4</v>
      </c>
      <c r="C19" s="12" t="s">
        <v>12</v>
      </c>
      <c r="D19" s="13" t="s">
        <v>8</v>
      </c>
      <c r="E19" s="14" t="s">
        <v>32</v>
      </c>
      <c r="F19" s="14" t="s">
        <v>32</v>
      </c>
      <c r="G19" s="14" t="s">
        <v>32</v>
      </c>
      <c r="H19" s="19" t="s">
        <v>105</v>
      </c>
      <c r="I19" s="6">
        <v>8</v>
      </c>
    </row>
    <row r="20" spans="1:9" x14ac:dyDescent="0.2">
      <c r="A20" s="59"/>
      <c r="B20" s="41" t="s">
        <v>8</v>
      </c>
      <c r="C20" s="12" t="s">
        <v>12</v>
      </c>
      <c r="D20" s="13" t="s">
        <v>8</v>
      </c>
      <c r="E20" s="13" t="s">
        <v>8</v>
      </c>
      <c r="F20" s="14" t="s">
        <v>32</v>
      </c>
      <c r="G20" s="14" t="s">
        <v>32</v>
      </c>
      <c r="H20" s="18" t="s">
        <v>104</v>
      </c>
      <c r="I20" s="6">
        <v>7</v>
      </c>
    </row>
    <row r="21" spans="1:9" x14ac:dyDescent="0.2">
      <c r="A21" s="59"/>
      <c r="B21" s="41" t="s">
        <v>13</v>
      </c>
      <c r="C21" s="11" t="s">
        <v>9</v>
      </c>
      <c r="D21" s="12" t="s">
        <v>12</v>
      </c>
      <c r="E21" s="13" t="s">
        <v>8</v>
      </c>
      <c r="F21" s="14" t="s">
        <v>32</v>
      </c>
      <c r="G21" s="14" t="s">
        <v>32</v>
      </c>
      <c r="H21" s="17" t="s">
        <v>106</v>
      </c>
      <c r="I21" s="6">
        <v>5</v>
      </c>
    </row>
    <row r="22" spans="1:9" x14ac:dyDescent="0.2">
      <c r="A22" s="59"/>
      <c r="B22" s="41" t="s">
        <v>9</v>
      </c>
      <c r="C22" s="11" t="s">
        <v>9</v>
      </c>
      <c r="D22" s="11" t="s">
        <v>9</v>
      </c>
      <c r="E22" s="12" t="s">
        <v>12</v>
      </c>
      <c r="F22" s="13" t="s">
        <v>8</v>
      </c>
      <c r="G22" s="14" t="s">
        <v>32</v>
      </c>
      <c r="H22" s="16" t="s">
        <v>107</v>
      </c>
      <c r="I22" s="6">
        <v>5</v>
      </c>
    </row>
    <row r="23" spans="1:9" x14ac:dyDescent="0.2">
      <c r="A23" s="59"/>
      <c r="B23" s="42" t="s">
        <v>5</v>
      </c>
      <c r="C23" s="21" t="s">
        <v>9</v>
      </c>
      <c r="D23" s="21" t="s">
        <v>9</v>
      </c>
      <c r="E23" s="12" t="s">
        <v>12</v>
      </c>
      <c r="F23" s="13" t="s">
        <v>8</v>
      </c>
      <c r="G23" s="13" t="s">
        <v>8</v>
      </c>
      <c r="H23" s="6"/>
      <c r="I23" s="6"/>
    </row>
    <row r="24" spans="1:9" x14ac:dyDescent="0.2">
      <c r="I24" s="6"/>
    </row>
    <row r="25" spans="1:9" x14ac:dyDescent="0.2">
      <c r="I25" s="6"/>
    </row>
    <row r="26" spans="1:9" x14ac:dyDescent="0.2">
      <c r="G26" s="26"/>
    </row>
  </sheetData>
  <mergeCells count="2">
    <mergeCell ref="A19:A23"/>
    <mergeCell ref="B17:G17"/>
  </mergeCells>
  <pageMargins left="0.25" right="0.25" top="0.75" bottom="0.75" header="0.3" footer="0.3"/>
  <pageSetup paperSize="9" scale="71" orientation="landscape" r:id="rId1"/>
  <headerFooter>
    <oddHeader>&amp;A</oddHeader>
    <oddFooter>&amp;F&amp;RPage &amp;P</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8.85546875" defaultRowHeight="15" x14ac:dyDescent="0.25"/>
  <cols>
    <col min="1" max="1" width="20.42578125" bestFit="1" customWidth="1"/>
    <col min="2" max="2" width="74.85546875" customWidth="1"/>
    <col min="3" max="7" width="22.42578125" customWidth="1"/>
    <col min="8" max="8" width="34.42578125" customWidth="1"/>
  </cols>
  <sheetData>
    <row r="1" spans="1:7" x14ac:dyDescent="0.25">
      <c r="A1" s="30" t="s">
        <v>76</v>
      </c>
      <c r="B1" s="30" t="s">
        <v>49</v>
      </c>
      <c r="C1" s="30" t="s">
        <v>65</v>
      </c>
      <c r="D1" s="30" t="s">
        <v>66</v>
      </c>
      <c r="E1" s="30" t="s">
        <v>67</v>
      </c>
      <c r="F1" s="30" t="s">
        <v>68</v>
      </c>
      <c r="G1" s="30" t="s">
        <v>69</v>
      </c>
    </row>
    <row r="2" spans="1:7" ht="38.25" x14ac:dyDescent="0.25">
      <c r="A2" s="27" t="s">
        <v>33</v>
      </c>
      <c r="B2" s="28" t="s">
        <v>81</v>
      </c>
      <c r="C2" s="31"/>
      <c r="D2" s="31"/>
      <c r="E2" s="31"/>
      <c r="F2" s="31"/>
      <c r="G2" s="31"/>
    </row>
    <row r="3" spans="1:7" ht="25.5" x14ac:dyDescent="0.25">
      <c r="A3" s="27" t="s">
        <v>50</v>
      </c>
      <c r="B3" s="28" t="s">
        <v>51</v>
      </c>
      <c r="C3" s="31"/>
      <c r="D3" s="31"/>
      <c r="E3" s="31"/>
      <c r="F3" s="31"/>
      <c r="G3" s="31"/>
    </row>
    <row r="4" spans="1:7" ht="38.25" x14ac:dyDescent="0.25">
      <c r="A4" s="27" t="s">
        <v>72</v>
      </c>
      <c r="B4" s="28" t="s">
        <v>75</v>
      </c>
      <c r="C4" s="31"/>
      <c r="D4" s="31"/>
      <c r="E4" s="31"/>
      <c r="F4" s="31"/>
      <c r="G4" s="31"/>
    </row>
    <row r="5" spans="1:7" ht="38.25" x14ac:dyDescent="0.25">
      <c r="A5" s="27" t="s">
        <v>35</v>
      </c>
      <c r="B5" s="28" t="s">
        <v>74</v>
      </c>
      <c r="C5" s="31"/>
      <c r="D5" s="31"/>
      <c r="E5" s="31"/>
      <c r="F5" s="31"/>
      <c r="G5" s="31"/>
    </row>
    <row r="6" spans="1:7" ht="38.25" x14ac:dyDescent="0.25">
      <c r="A6" s="29" t="s">
        <v>22</v>
      </c>
      <c r="B6" s="28" t="s">
        <v>103</v>
      </c>
      <c r="C6" s="1" t="s">
        <v>23</v>
      </c>
      <c r="D6" s="1" t="s">
        <v>13</v>
      </c>
      <c r="E6" s="1" t="s">
        <v>26</v>
      </c>
      <c r="F6" s="1" t="s">
        <v>28</v>
      </c>
      <c r="G6" s="1" t="s">
        <v>30</v>
      </c>
    </row>
    <row r="7" spans="1:7" ht="25.5" x14ac:dyDescent="0.25">
      <c r="A7" s="27" t="s">
        <v>18</v>
      </c>
      <c r="B7" s="28" t="s">
        <v>77</v>
      </c>
      <c r="C7" s="31" t="s">
        <v>114</v>
      </c>
      <c r="D7" s="31" t="s">
        <v>115</v>
      </c>
      <c r="E7" s="31" t="s">
        <v>116</v>
      </c>
      <c r="F7" s="31" t="s">
        <v>79</v>
      </c>
      <c r="G7" s="31" t="s">
        <v>121</v>
      </c>
    </row>
    <row r="8" spans="1:7" ht="38.25" x14ac:dyDescent="0.25">
      <c r="A8" s="27" t="s">
        <v>47</v>
      </c>
      <c r="B8" s="28" t="s">
        <v>179</v>
      </c>
      <c r="C8" s="31" t="s">
        <v>83</v>
      </c>
      <c r="D8" s="31" t="s">
        <v>84</v>
      </c>
      <c r="E8" s="31" t="s">
        <v>117</v>
      </c>
      <c r="F8" s="31" t="s">
        <v>118</v>
      </c>
      <c r="G8" s="31" t="s">
        <v>119</v>
      </c>
    </row>
    <row r="9" spans="1:7" ht="25.5" x14ac:dyDescent="0.25">
      <c r="A9" s="27" t="s">
        <v>48</v>
      </c>
      <c r="B9" s="28" t="s">
        <v>78</v>
      </c>
      <c r="C9" s="31" t="s">
        <v>160</v>
      </c>
      <c r="D9" s="31" t="s">
        <v>161</v>
      </c>
      <c r="E9" s="31" t="s">
        <v>162</v>
      </c>
      <c r="F9" s="31" t="s">
        <v>163</v>
      </c>
      <c r="G9" s="31" t="s">
        <v>164</v>
      </c>
    </row>
    <row r="10" spans="1:7" ht="38.25" x14ac:dyDescent="0.25">
      <c r="A10" s="44" t="s">
        <v>101</v>
      </c>
      <c r="B10" s="45" t="s">
        <v>112</v>
      </c>
      <c r="C10" s="31" t="s">
        <v>17</v>
      </c>
      <c r="D10" s="31" t="s">
        <v>9</v>
      </c>
      <c r="E10" s="31" t="s">
        <v>12</v>
      </c>
      <c r="F10" s="31" t="s">
        <v>8</v>
      </c>
      <c r="G10" s="31" t="s">
        <v>4</v>
      </c>
    </row>
    <row r="11" spans="1:7" ht="25.5" x14ac:dyDescent="0.25">
      <c r="A11" s="29" t="s">
        <v>172</v>
      </c>
      <c r="B11" s="28" t="s">
        <v>177</v>
      </c>
      <c r="C11" s="31" t="s">
        <v>5</v>
      </c>
      <c r="D11" s="31" t="s">
        <v>9</v>
      </c>
      <c r="E11" s="31" t="s">
        <v>12</v>
      </c>
      <c r="F11" s="31" t="s">
        <v>8</v>
      </c>
      <c r="G11" s="31" t="s">
        <v>4</v>
      </c>
    </row>
    <row r="12" spans="1:7" ht="38.25" x14ac:dyDescent="0.25">
      <c r="A12" s="27" t="s">
        <v>64</v>
      </c>
      <c r="B12" s="28" t="s">
        <v>88</v>
      </c>
      <c r="C12" s="32" t="s">
        <v>86</v>
      </c>
      <c r="D12" s="32" t="s">
        <v>6</v>
      </c>
      <c r="E12" s="32" t="s">
        <v>10</v>
      </c>
      <c r="F12" s="32" t="s">
        <v>14</v>
      </c>
      <c r="G12" s="32" t="s">
        <v>85</v>
      </c>
    </row>
    <row r="13" spans="1:7" ht="38.25" x14ac:dyDescent="0.25">
      <c r="A13" s="27" t="s">
        <v>62</v>
      </c>
      <c r="B13" s="28" t="s">
        <v>102</v>
      </c>
      <c r="C13" s="33" t="s">
        <v>159</v>
      </c>
      <c r="D13" s="31" t="s">
        <v>157</v>
      </c>
      <c r="E13" s="33" t="s">
        <v>11</v>
      </c>
      <c r="F13" s="31" t="s">
        <v>158</v>
      </c>
      <c r="G13" s="33" t="s">
        <v>80</v>
      </c>
    </row>
    <row r="14" spans="1:7" ht="89.25" x14ac:dyDescent="0.25">
      <c r="A14" s="27" t="s">
        <v>111</v>
      </c>
      <c r="B14" s="49" t="s">
        <v>120</v>
      </c>
      <c r="C14" s="31" t="s">
        <v>108</v>
      </c>
      <c r="D14" s="31" t="s">
        <v>109</v>
      </c>
      <c r="E14" s="31" t="s">
        <v>91</v>
      </c>
      <c r="F14" s="31" t="s">
        <v>113</v>
      </c>
      <c r="G14" s="31" t="s">
        <v>87</v>
      </c>
    </row>
    <row r="15" spans="1:7" ht="38.25" x14ac:dyDescent="0.25">
      <c r="A15" s="27" t="s">
        <v>1</v>
      </c>
      <c r="B15" s="28" t="s">
        <v>82</v>
      </c>
      <c r="C15" s="31" t="s">
        <v>4</v>
      </c>
      <c r="D15" s="31" t="s">
        <v>8</v>
      </c>
      <c r="E15" s="31" t="s">
        <v>12</v>
      </c>
      <c r="F15" s="31" t="s">
        <v>9</v>
      </c>
      <c r="G15" s="31" t="s">
        <v>5</v>
      </c>
    </row>
    <row r="16" spans="1:7" ht="38.25" x14ac:dyDescent="0.25">
      <c r="A16" s="29" t="s">
        <v>52</v>
      </c>
      <c r="B16" s="28" t="s">
        <v>178</v>
      </c>
      <c r="C16" s="31" t="s">
        <v>56</v>
      </c>
      <c r="D16" s="31" t="s">
        <v>53</v>
      </c>
      <c r="E16" s="31" t="s">
        <v>54</v>
      </c>
      <c r="F16" s="31" t="s">
        <v>55</v>
      </c>
      <c r="G16" s="31"/>
    </row>
    <row r="17" spans="1:7" x14ac:dyDescent="0.25">
      <c r="A17" s="29" t="s">
        <v>57</v>
      </c>
      <c r="B17" s="28" t="s">
        <v>58</v>
      </c>
      <c r="C17" s="28"/>
      <c r="D17" s="28"/>
      <c r="E17" s="28"/>
      <c r="F17" s="28"/>
      <c r="G17" s="28"/>
    </row>
  </sheetData>
  <pageMargins left="0.23622047244094491" right="0.23622047244094491" top="0.74803149606299213" bottom="0.74803149606299213" header="0.31496062992125984" footer="0.31496062992125984"/>
  <pageSetup paperSize="9" scale="66" orientation="landscape" r:id="rId1"/>
  <headerFooter>
    <oddHeader>&amp;A</oddHeader>
    <oddFooter>&amp;L&amp;B Confidential&amp;B&amp;C&amp;D&amp;RPage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9"/>
  <sheetViews>
    <sheetView workbookViewId="0">
      <selection activeCell="A2" sqref="A2:XFD2"/>
    </sheetView>
  </sheetViews>
  <sheetFormatPr defaultColWidth="20.42578125" defaultRowHeight="12.75" x14ac:dyDescent="0.2"/>
  <cols>
    <col min="1" max="1" width="16.42578125" style="5" bestFit="1" customWidth="1"/>
    <col min="2" max="2" width="19" style="5" bestFit="1" customWidth="1"/>
    <col min="3" max="3" width="38" style="5" customWidth="1"/>
    <col min="4" max="4" width="7.42578125" style="5" bestFit="1" customWidth="1"/>
    <col min="5" max="5" width="11.42578125" style="5" bestFit="1" customWidth="1"/>
    <col min="6" max="6" width="16" style="5" bestFit="1" customWidth="1"/>
    <col min="7" max="8" width="12.85546875" style="5" bestFit="1" customWidth="1"/>
    <col min="9" max="9" width="10.42578125" style="5" bestFit="1" customWidth="1"/>
    <col min="10" max="10" width="7.85546875" style="5" bestFit="1" customWidth="1"/>
    <col min="11" max="11" width="12.85546875" style="5" bestFit="1" customWidth="1"/>
    <col min="12" max="12" width="13.140625" style="5" bestFit="1" customWidth="1"/>
    <col min="13" max="13" width="22.42578125" style="5" bestFit="1" customWidth="1"/>
    <col min="14" max="14" width="9.140625" style="5" bestFit="1" customWidth="1"/>
    <col min="15" max="15" width="7.85546875" style="5" bestFit="1" customWidth="1"/>
    <col min="16" max="16" width="8" style="5" bestFit="1" customWidth="1"/>
    <col min="17" max="18" width="7.42578125" style="5" bestFit="1" customWidth="1"/>
    <col min="19" max="19" width="6.7109375" style="5" bestFit="1" customWidth="1"/>
    <col min="20" max="21" width="10.42578125" style="5" bestFit="1" customWidth="1"/>
    <col min="22" max="22" width="10.42578125" style="5" customWidth="1"/>
    <col min="23" max="16384" width="20.42578125" style="5"/>
  </cols>
  <sheetData>
    <row r="1" spans="1:23" x14ac:dyDescent="0.2">
      <c r="F1" s="56" t="s">
        <v>41</v>
      </c>
      <c r="G1" s="56"/>
      <c r="H1" s="56"/>
      <c r="I1" s="56"/>
      <c r="J1" s="56"/>
      <c r="K1" s="57" t="s">
        <v>61</v>
      </c>
      <c r="L1" s="57"/>
      <c r="M1" s="57"/>
      <c r="N1" s="57"/>
      <c r="O1" s="57"/>
      <c r="T1" s="58" t="s">
        <v>92</v>
      </c>
      <c r="U1" s="58"/>
      <c r="V1" s="58"/>
    </row>
    <row r="2" spans="1:23" ht="25.5" x14ac:dyDescent="0.2">
      <c r="A2" s="2" t="s">
        <v>97</v>
      </c>
      <c r="B2" s="2" t="s">
        <v>98</v>
      </c>
      <c r="C2" s="2" t="s">
        <v>99</v>
      </c>
      <c r="D2" s="22" t="s">
        <v>34</v>
      </c>
      <c r="E2" s="22" t="s">
        <v>71</v>
      </c>
      <c r="F2" s="46" t="s">
        <v>18</v>
      </c>
      <c r="G2" s="46" t="s">
        <v>45</v>
      </c>
      <c r="H2" s="46" t="s">
        <v>19</v>
      </c>
      <c r="I2" s="46" t="s">
        <v>101</v>
      </c>
      <c r="J2" s="34" t="s">
        <v>36</v>
      </c>
      <c r="K2" s="22" t="s">
        <v>73</v>
      </c>
      <c r="L2" s="22" t="s">
        <v>62</v>
      </c>
      <c r="M2" s="22" t="s">
        <v>111</v>
      </c>
      <c r="N2" s="22" t="s">
        <v>1</v>
      </c>
      <c r="O2" s="35" t="s">
        <v>60</v>
      </c>
      <c r="P2" s="22" t="s">
        <v>37</v>
      </c>
      <c r="Q2" s="22" t="s">
        <v>59</v>
      </c>
      <c r="R2" s="2" t="s">
        <v>46</v>
      </c>
      <c r="S2" s="2" t="s">
        <v>89</v>
      </c>
      <c r="T2" s="2" t="s">
        <v>93</v>
      </c>
      <c r="U2" s="2" t="s">
        <v>94</v>
      </c>
      <c r="V2" s="2" t="s">
        <v>95</v>
      </c>
      <c r="W2" s="22" t="s">
        <v>2</v>
      </c>
    </row>
    <row r="3" spans="1:23" ht="76.5" x14ac:dyDescent="0.2">
      <c r="A3" s="2" t="s">
        <v>96</v>
      </c>
      <c r="B3" s="2" t="s">
        <v>128</v>
      </c>
      <c r="C3" s="2" t="s">
        <v>149</v>
      </c>
      <c r="D3" s="6" t="s">
        <v>38</v>
      </c>
      <c r="E3" s="9" t="s">
        <v>35</v>
      </c>
      <c r="F3" s="37" t="s">
        <v>79</v>
      </c>
      <c r="G3" s="37" t="s">
        <v>123</v>
      </c>
      <c r="H3" s="37" t="s">
        <v>124</v>
      </c>
      <c r="I3" s="37" t="s">
        <v>12</v>
      </c>
      <c r="J3"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3" s="6" t="s">
        <v>6</v>
      </c>
      <c r="L3" s="6" t="s">
        <v>7</v>
      </c>
      <c r="M3" s="6" t="s">
        <v>16</v>
      </c>
      <c r="N3" s="6" t="s">
        <v>8</v>
      </c>
      <c r="O3"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3" s="10" t="e">
        <f>INDEX([1]!risk[#All],MATCH(ROR_9[[#This Row],[Effort ranking]],INDEX([1]!risk[#All],,1),0),MATCH(ROR_9[[#This Row],[Impact ranking]],INDEX([1]!risk[#All],1,),0))</f>
        <v>#REF!</v>
      </c>
      <c r="Q3" s="6"/>
      <c r="R3"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3"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3" s="10"/>
      <c r="U3" s="10"/>
      <c r="V3" s="10"/>
      <c r="W3" s="6"/>
    </row>
    <row r="4" spans="1:23" ht="38.25" x14ac:dyDescent="0.2">
      <c r="A4" s="2" t="s">
        <v>135</v>
      </c>
      <c r="B4" s="2" t="s">
        <v>129</v>
      </c>
      <c r="C4" s="2" t="s">
        <v>150</v>
      </c>
      <c r="D4" s="6" t="s">
        <v>39</v>
      </c>
      <c r="E4" s="9" t="s">
        <v>72</v>
      </c>
      <c r="F4" s="37" t="s">
        <v>116</v>
      </c>
      <c r="G4" s="37" t="s">
        <v>123</v>
      </c>
      <c r="H4" s="37" t="s">
        <v>123</v>
      </c>
      <c r="I4" s="37" t="s">
        <v>8</v>
      </c>
      <c r="J4"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4" s="6" t="s">
        <v>10</v>
      </c>
      <c r="L4" s="6" t="s">
        <v>11</v>
      </c>
      <c r="M4" s="6" t="s">
        <v>90</v>
      </c>
      <c r="N4" s="6" t="s">
        <v>12</v>
      </c>
      <c r="O4"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4" s="10" t="e">
        <f>INDEX([1]!risk[#All],MATCH(ROR_9[[#This Row],[Effort ranking]],INDEX([1]!risk[#All],,1),0),MATCH(ROR_9[[#This Row],[Impact ranking]],INDEX([1]!risk[#All],1,),0))</f>
        <v>#REF!</v>
      </c>
      <c r="Q4" s="6"/>
      <c r="R4"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4"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4" s="10"/>
      <c r="U4" s="10"/>
      <c r="V4" s="10"/>
      <c r="W4" s="6"/>
    </row>
    <row r="5" spans="1:23" ht="63.75" x14ac:dyDescent="0.2">
      <c r="A5" s="2" t="s">
        <v>134</v>
      </c>
      <c r="B5" s="2" t="s">
        <v>130</v>
      </c>
      <c r="C5" s="2" t="s">
        <v>151</v>
      </c>
      <c r="D5" s="6" t="s">
        <v>39</v>
      </c>
      <c r="E5" s="9" t="s">
        <v>35</v>
      </c>
      <c r="F5" s="37" t="s">
        <v>79</v>
      </c>
      <c r="G5" s="37" t="s">
        <v>123</v>
      </c>
      <c r="H5" s="37" t="s">
        <v>124</v>
      </c>
      <c r="I5" s="37" t="s">
        <v>17</v>
      </c>
      <c r="J5"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5" s="6" t="s">
        <v>15</v>
      </c>
      <c r="L5" s="6" t="s">
        <v>7</v>
      </c>
      <c r="M5" s="6" t="s">
        <v>109</v>
      </c>
      <c r="N5" s="6" t="s">
        <v>8</v>
      </c>
      <c r="O5"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5" s="10" t="e">
        <f>INDEX([1]!risk[#All],MATCH(ROR_9[[#This Row],[Effort ranking]],INDEX([1]!risk[#All],,1),0),MATCH(ROR_9[[#This Row],[Impact ranking]],INDEX([1]!risk[#All],1,),0))</f>
        <v>#REF!</v>
      </c>
      <c r="Q5" s="6"/>
      <c r="R5"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5"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5" s="6"/>
      <c r="U5" s="6"/>
      <c r="V5" s="6"/>
      <c r="W5" s="6"/>
    </row>
    <row r="6" spans="1:23" ht="25.5" x14ac:dyDescent="0.2">
      <c r="A6" s="2" t="s">
        <v>134</v>
      </c>
      <c r="B6" s="2" t="s">
        <v>130</v>
      </c>
      <c r="C6" s="2" t="s">
        <v>153</v>
      </c>
      <c r="D6" s="6" t="s">
        <v>39</v>
      </c>
      <c r="E6" s="9" t="s">
        <v>72</v>
      </c>
      <c r="F6" s="37" t="s">
        <v>79</v>
      </c>
      <c r="G6" s="37" t="s">
        <v>123</v>
      </c>
      <c r="H6" s="37" t="s">
        <v>124</v>
      </c>
      <c r="I6" s="37" t="s">
        <v>8</v>
      </c>
      <c r="J6"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6" s="6" t="s">
        <v>3</v>
      </c>
      <c r="L6" s="6" t="s">
        <v>7</v>
      </c>
      <c r="M6" s="6" t="s">
        <v>16</v>
      </c>
      <c r="N6" s="6" t="s">
        <v>9</v>
      </c>
      <c r="O6"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6" s="10" t="e">
        <f>INDEX([1]!risk[#All],MATCH(ROR_9[[#This Row],[Effort ranking]],INDEX([1]!risk[#All],,1),0),MATCH(ROR_9[[#This Row],[Impact ranking]],INDEX([1]!risk[#All],1,),0))</f>
        <v>#REF!</v>
      </c>
      <c r="Q6" s="6"/>
      <c r="R6"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6"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6" s="10"/>
      <c r="U6" s="10"/>
      <c r="V6" s="10"/>
      <c r="W6" s="6"/>
    </row>
    <row r="7" spans="1:23" ht="51" x14ac:dyDescent="0.2">
      <c r="A7" s="2" t="s">
        <v>133</v>
      </c>
      <c r="B7" s="2" t="s">
        <v>131</v>
      </c>
      <c r="C7" s="2" t="s">
        <v>152</v>
      </c>
      <c r="D7" s="6" t="s">
        <v>40</v>
      </c>
      <c r="E7" s="9" t="s">
        <v>72</v>
      </c>
      <c r="F7" s="37" t="s">
        <v>79</v>
      </c>
      <c r="G7" s="37" t="s">
        <v>123</v>
      </c>
      <c r="H7" s="37" t="s">
        <v>123</v>
      </c>
      <c r="I7" s="37" t="s">
        <v>8</v>
      </c>
      <c r="J7"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7" s="6" t="s">
        <v>6</v>
      </c>
      <c r="L7" s="6" t="s">
        <v>11</v>
      </c>
      <c r="M7" s="6" t="s">
        <v>110</v>
      </c>
      <c r="N7" s="6" t="s">
        <v>12</v>
      </c>
      <c r="O7"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7" s="10" t="e">
        <f>INDEX([1]!risk[#All],MATCH(ROR_9[[#This Row],[Effort ranking]],INDEX([1]!risk[#All],,1),0),MATCH(ROR_9[[#This Row],[Impact ranking]],INDEX([1]!risk[#All],1,),0))</f>
        <v>#REF!</v>
      </c>
      <c r="Q7" s="6"/>
      <c r="R7"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7"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7" s="6"/>
      <c r="U7" s="6"/>
      <c r="V7" s="6"/>
      <c r="W7" s="6"/>
    </row>
    <row r="8" spans="1:23" ht="89.25" x14ac:dyDescent="0.2">
      <c r="A8" s="2" t="s">
        <v>145</v>
      </c>
      <c r="B8" s="2" t="s">
        <v>132</v>
      </c>
      <c r="C8" s="2" t="s">
        <v>154</v>
      </c>
      <c r="D8" s="6" t="s">
        <v>40</v>
      </c>
      <c r="E8" s="9" t="s">
        <v>72</v>
      </c>
      <c r="F8" s="37" t="s">
        <v>79</v>
      </c>
      <c r="G8" s="37" t="s">
        <v>123</v>
      </c>
      <c r="H8" s="37" t="s">
        <v>123</v>
      </c>
      <c r="I8" s="37" t="s">
        <v>12</v>
      </c>
      <c r="J8"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8" s="6" t="s">
        <v>15</v>
      </c>
      <c r="L8" s="6" t="s">
        <v>63</v>
      </c>
      <c r="M8" s="6" t="s">
        <v>110</v>
      </c>
      <c r="N8" s="6" t="s">
        <v>8</v>
      </c>
      <c r="O8"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8" s="10" t="e">
        <f>INDEX([1]!risk[#All],MATCH(ROR_9[[#This Row],[Effort ranking]],INDEX([1]!risk[#All],,1),0),MATCH(ROR_9[[#This Row],[Impact ranking]],INDEX([1]!risk[#All],1,),0))</f>
        <v>#REF!</v>
      </c>
      <c r="Q8" s="6"/>
      <c r="R8"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8"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8" s="10"/>
      <c r="U8" s="10"/>
      <c r="V8" s="10"/>
      <c r="W8" s="6"/>
    </row>
    <row r="9" spans="1:23" ht="51" x14ac:dyDescent="0.2">
      <c r="A9" s="2" t="s">
        <v>135</v>
      </c>
      <c r="B9" s="2" t="s">
        <v>136</v>
      </c>
      <c r="C9" s="2" t="s">
        <v>139</v>
      </c>
      <c r="D9" s="6" t="s">
        <v>38</v>
      </c>
      <c r="E9" s="9" t="s">
        <v>72</v>
      </c>
      <c r="F9" s="37" t="s">
        <v>116</v>
      </c>
      <c r="G9" s="37" t="s">
        <v>123</v>
      </c>
      <c r="H9" s="37" t="s">
        <v>124</v>
      </c>
      <c r="I9" s="37" t="s">
        <v>8</v>
      </c>
      <c r="J9"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9" s="6" t="s">
        <v>15</v>
      </c>
      <c r="L9" s="6" t="s">
        <v>63</v>
      </c>
      <c r="M9" s="6" t="s">
        <v>109</v>
      </c>
      <c r="N9" s="6" t="s">
        <v>8</v>
      </c>
      <c r="O9"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9" s="10" t="e">
        <f>INDEX([1]!risk[#All],MATCH(ROR_9[[#This Row],[Effort ranking]],INDEX([1]!risk[#All],,1),0),MATCH(ROR_9[[#This Row],[Impact ranking]],INDEX([1]!risk[#All],1,),0))</f>
        <v>#REF!</v>
      </c>
      <c r="Q9" s="6"/>
      <c r="R9"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9"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9" s="6"/>
      <c r="U9" s="6"/>
      <c r="V9" s="6"/>
      <c r="W9" s="6"/>
    </row>
    <row r="10" spans="1:23" ht="25.5" x14ac:dyDescent="0.2">
      <c r="A10" s="2" t="s">
        <v>134</v>
      </c>
      <c r="B10" s="2" t="s">
        <v>137</v>
      </c>
      <c r="C10" s="2" t="s">
        <v>138</v>
      </c>
      <c r="D10" s="6" t="s">
        <v>38</v>
      </c>
      <c r="E10" s="9" t="s">
        <v>72</v>
      </c>
      <c r="F10" s="37" t="s">
        <v>122</v>
      </c>
      <c r="G10" s="47" t="s">
        <v>123</v>
      </c>
      <c r="H10" s="47" t="s">
        <v>124</v>
      </c>
      <c r="I10" s="47" t="s">
        <v>17</v>
      </c>
      <c r="J10" s="36"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10" s="6" t="s">
        <v>15</v>
      </c>
      <c r="L10" s="6" t="s">
        <v>63</v>
      </c>
      <c r="M10" s="6" t="s">
        <v>109</v>
      </c>
      <c r="N10" s="6" t="s">
        <v>4</v>
      </c>
      <c r="O10"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10" s="10" t="e">
        <f>INDEX([1]!risk[#All],MATCH(ROR_9[[#This Row],[Effort ranking]],INDEX([1]!risk[#All],,1),0),MATCH(ROR_9[[#This Row],[Impact ranking]],INDEX([1]!risk[#All],1,),0))</f>
        <v>#REF!</v>
      </c>
      <c r="Q10" s="6"/>
      <c r="R10"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10"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10" s="10"/>
      <c r="U10" s="10"/>
      <c r="V10" s="10"/>
      <c r="W10" s="6"/>
    </row>
    <row r="11" spans="1:23" ht="63.75" x14ac:dyDescent="0.2">
      <c r="A11" s="2" t="s">
        <v>135</v>
      </c>
      <c r="B11" s="2" t="s">
        <v>140</v>
      </c>
      <c r="C11" s="2" t="s">
        <v>141</v>
      </c>
      <c r="D11" s="6" t="s">
        <v>38</v>
      </c>
      <c r="E11" s="9" t="s">
        <v>35</v>
      </c>
      <c r="F11" s="37" t="s">
        <v>122</v>
      </c>
      <c r="G11" s="37" t="s">
        <v>123</v>
      </c>
      <c r="H11" s="37" t="s">
        <v>124</v>
      </c>
      <c r="I11" s="37" t="s">
        <v>12</v>
      </c>
      <c r="J11"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11" s="6" t="s">
        <v>14</v>
      </c>
      <c r="L11" s="6" t="s">
        <v>7</v>
      </c>
      <c r="M11" s="6" t="s">
        <v>109</v>
      </c>
      <c r="N11" s="6" t="s">
        <v>4</v>
      </c>
      <c r="O11"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11" s="10" t="e">
        <f>INDEX([1]!risk[#All],MATCH(ROR_9[[#This Row],[Effort ranking]],INDEX([1]!risk[#All],,1),0),MATCH(ROR_9[[#This Row],[Impact ranking]],INDEX([1]!risk[#All],1,),0))</f>
        <v>#REF!</v>
      </c>
      <c r="Q11" s="6"/>
      <c r="R11"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11"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11" s="10"/>
      <c r="U11" s="10"/>
      <c r="V11" s="10"/>
      <c r="W11" s="6"/>
    </row>
    <row r="12" spans="1:23" ht="38.25" x14ac:dyDescent="0.2">
      <c r="A12" s="2" t="s">
        <v>144</v>
      </c>
      <c r="B12" s="2" t="s">
        <v>142</v>
      </c>
      <c r="C12" s="2" t="s">
        <v>143</v>
      </c>
      <c r="D12" s="37" t="s">
        <v>40</v>
      </c>
      <c r="E12" s="9" t="s">
        <v>72</v>
      </c>
      <c r="F12" s="37" t="s">
        <v>79</v>
      </c>
      <c r="G12" s="37" t="s">
        <v>123</v>
      </c>
      <c r="H12" s="37" t="s">
        <v>124</v>
      </c>
      <c r="I12" s="37" t="s">
        <v>9</v>
      </c>
      <c r="J12"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12" s="6" t="s">
        <v>6</v>
      </c>
      <c r="L12" s="6" t="s">
        <v>11</v>
      </c>
      <c r="M12" s="6" t="s">
        <v>109</v>
      </c>
      <c r="N12" s="6" t="s">
        <v>8</v>
      </c>
      <c r="O12"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12" s="10" t="e">
        <f>INDEX([1]!risk[#All],MATCH(ROR_9[[#This Row],[Effort ranking]],INDEX([1]!risk[#All],,1),0),MATCH(ROR_9[[#This Row],[Impact ranking]],INDEX([1]!risk[#All],1,),0))</f>
        <v>#REF!</v>
      </c>
      <c r="Q12" s="6"/>
      <c r="R12"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12"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12" s="6"/>
      <c r="U12" s="6"/>
      <c r="V12" s="6"/>
      <c r="W12" s="6"/>
    </row>
    <row r="13" spans="1:23" ht="76.5" x14ac:dyDescent="0.2">
      <c r="A13" s="2" t="s">
        <v>134</v>
      </c>
      <c r="B13" s="2" t="s">
        <v>146</v>
      </c>
      <c r="C13" s="2" t="s">
        <v>155</v>
      </c>
      <c r="D13" s="6" t="s">
        <v>39</v>
      </c>
      <c r="E13" s="9" t="s">
        <v>72</v>
      </c>
      <c r="F13" s="37" t="s">
        <v>122</v>
      </c>
      <c r="G13" s="37" t="s">
        <v>123</v>
      </c>
      <c r="H13" s="37" t="s">
        <v>124</v>
      </c>
      <c r="I13" s="37" t="s">
        <v>8</v>
      </c>
      <c r="J13"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13" s="6" t="s">
        <v>3</v>
      </c>
      <c r="L13" s="6" t="s">
        <v>7</v>
      </c>
      <c r="M13" s="6" t="s">
        <v>16</v>
      </c>
      <c r="N13" s="6" t="s">
        <v>8</v>
      </c>
      <c r="O13"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13" s="10" t="e">
        <f>INDEX([1]!risk[#All],MATCH(ROR_9[[#This Row],[Effort ranking]],INDEX([1]!risk[#All],,1),0),MATCH(ROR_9[[#This Row],[Impact ranking]],INDEX([1]!risk[#All],1,),0))</f>
        <v>#REF!</v>
      </c>
      <c r="Q13" s="6"/>
      <c r="R13"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13"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13" s="6"/>
      <c r="U13" s="6"/>
      <c r="V13" s="6"/>
      <c r="W13" s="6"/>
    </row>
    <row r="14" spans="1:23" ht="76.5" x14ac:dyDescent="0.2">
      <c r="A14" s="2" t="s">
        <v>134</v>
      </c>
      <c r="B14" s="2" t="s">
        <v>147</v>
      </c>
      <c r="C14" s="2" t="s">
        <v>148</v>
      </c>
      <c r="D14" s="6" t="s">
        <v>40</v>
      </c>
      <c r="E14" s="9" t="s">
        <v>72</v>
      </c>
      <c r="F14" s="37" t="s">
        <v>122</v>
      </c>
      <c r="G14" s="37" t="s">
        <v>123</v>
      </c>
      <c r="H14" s="37" t="s">
        <v>124</v>
      </c>
      <c r="I14" s="37" t="s">
        <v>8</v>
      </c>
      <c r="J14"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14" s="6" t="s">
        <v>3</v>
      </c>
      <c r="L14" s="6" t="s">
        <v>11</v>
      </c>
      <c r="M14" s="6" t="s">
        <v>108</v>
      </c>
      <c r="N14" s="6" t="s">
        <v>4</v>
      </c>
      <c r="O14"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14" s="10" t="e">
        <f>INDEX([1]!risk[#All],MATCH(ROR_9[[#This Row],[Effort ranking]],INDEX([1]!risk[#All],,1),0),MATCH(ROR_9[[#This Row],[Impact ranking]],INDEX([1]!risk[#All],1,),0))</f>
        <v>#REF!</v>
      </c>
      <c r="Q14" s="6"/>
      <c r="R14"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14"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14" s="6"/>
      <c r="U14" s="6"/>
      <c r="V14" s="6"/>
      <c r="W14" s="6"/>
    </row>
    <row r="15" spans="1:23" x14ac:dyDescent="0.2">
      <c r="A15" s="2"/>
      <c r="B15" s="2"/>
      <c r="C15" s="2"/>
      <c r="D15" s="6"/>
      <c r="E15" s="9"/>
      <c r="F15" s="37"/>
      <c r="G15" s="37"/>
      <c r="H15" s="37"/>
      <c r="I15" s="37"/>
      <c r="J15"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15" s="6"/>
      <c r="L15" s="6"/>
      <c r="M15" s="6"/>
      <c r="N15" s="6"/>
      <c r="O15"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15" s="10" t="e">
        <f>INDEX([1]!risk[#All],MATCH(ROR_9[[#This Row],[Effort ranking]],INDEX([1]!risk[#All],,1),0),MATCH(ROR_9[[#This Row],[Impact ranking]],INDEX([1]!risk[#All],1,),0))</f>
        <v>#REF!</v>
      </c>
      <c r="Q15" s="6"/>
      <c r="R15"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15"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15" s="6"/>
      <c r="U15" s="6"/>
      <c r="V15" s="6"/>
      <c r="W15" s="6"/>
    </row>
    <row r="16" spans="1:23" x14ac:dyDescent="0.2">
      <c r="A16" s="2"/>
      <c r="B16" s="2"/>
      <c r="C16" s="2"/>
      <c r="D16" s="6"/>
      <c r="E16" s="9"/>
      <c r="F16" s="37"/>
      <c r="G16" s="37"/>
      <c r="H16" s="37"/>
      <c r="I16" s="37"/>
      <c r="J16"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16" s="6"/>
      <c r="L16" s="6"/>
      <c r="M16" s="6"/>
      <c r="N16" s="6"/>
      <c r="O16"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16" s="10" t="e">
        <f>INDEX([1]!risk[#All],MATCH(ROR_9[[#This Row],[Effort ranking]],INDEX([1]!risk[#All],,1),0),MATCH(ROR_9[[#This Row],[Impact ranking]],INDEX([1]!risk[#All],1,),0))</f>
        <v>#REF!</v>
      </c>
      <c r="Q16" s="6"/>
      <c r="R16"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16"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16" s="6"/>
      <c r="U16" s="6"/>
      <c r="V16" s="6"/>
      <c r="W16" s="6"/>
    </row>
    <row r="17" spans="1:23" x14ac:dyDescent="0.2">
      <c r="A17" s="2"/>
      <c r="B17" s="2"/>
      <c r="C17" s="2"/>
      <c r="D17" s="6"/>
      <c r="E17" s="9"/>
      <c r="F17" s="37"/>
      <c r="G17" s="37"/>
      <c r="H17" s="37"/>
      <c r="I17" s="37"/>
      <c r="J17"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17" s="6"/>
      <c r="L17" s="6"/>
      <c r="M17" s="6"/>
      <c r="N17" s="6"/>
      <c r="O17"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17" s="10" t="e">
        <f>INDEX([1]!risk[#All],MATCH(ROR_9[[#This Row],[Effort ranking]],INDEX([1]!risk[#All],,1),0),MATCH(ROR_9[[#This Row],[Impact ranking]],INDEX([1]!risk[#All],1,),0))</f>
        <v>#REF!</v>
      </c>
      <c r="Q17" s="6"/>
      <c r="R17"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17"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17" s="6"/>
      <c r="U17" s="6"/>
      <c r="V17" s="6"/>
      <c r="W17" s="6"/>
    </row>
    <row r="18" spans="1:23" x14ac:dyDescent="0.2">
      <c r="A18" s="2"/>
      <c r="B18" s="2"/>
      <c r="C18" s="2"/>
      <c r="D18" s="6"/>
      <c r="E18" s="9"/>
      <c r="F18" s="37"/>
      <c r="G18" s="37"/>
      <c r="H18" s="37"/>
      <c r="I18" s="37"/>
      <c r="J18"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18" s="6"/>
      <c r="L18" s="6"/>
      <c r="M18" s="6"/>
      <c r="N18" s="6"/>
      <c r="O18"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18" s="10" t="e">
        <f>INDEX([1]!risk[#All],MATCH(ROR_9[[#This Row],[Effort ranking]],INDEX([1]!risk[#All],,1),0),MATCH(ROR_9[[#This Row],[Impact ranking]],INDEX([1]!risk[#All],1,),0))</f>
        <v>#REF!</v>
      </c>
      <c r="Q18" s="6"/>
      <c r="R18"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18"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18" s="6"/>
      <c r="U18" s="6"/>
      <c r="V18" s="6"/>
      <c r="W18" s="6"/>
    </row>
    <row r="19" spans="1:23" x14ac:dyDescent="0.2">
      <c r="A19" s="2"/>
      <c r="B19" s="2"/>
      <c r="C19" s="2"/>
      <c r="D19" s="6"/>
      <c r="E19" s="9"/>
      <c r="F19" s="37"/>
      <c r="G19" s="37"/>
      <c r="H19" s="37"/>
      <c r="I19" s="37"/>
      <c r="J19" s="10" t="e">
        <f>VLOOKUP(SUM(INDEX([1]!impact[[#All],[Score]],MATCH(ROR_9[[#This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impact]],0))),[1]!impact[[#All],[Impact min]:[Impact]],3,TRUE)</f>
        <v>#REF!</v>
      </c>
      <c r="K19" s="6"/>
      <c r="L19" s="6"/>
      <c r="M19" s="6"/>
      <c r="N19" s="6"/>
      <c r="O19" s="10" t="e">
        <f>VLOOKUP(SUM(INDEX([1]!effort[[#All],[Score]],MATCH(ROR_9[[#This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influence]],0))),[1]!effort[[#All],[Effort min]:[Effort]],3,TRUE)</f>
        <v>#REF!</v>
      </c>
      <c r="P19" s="10" t="e">
        <f>INDEX([1]!risk[#All],MATCH(ROR_9[[#This Row],[Effort ranking]],INDEX([1]!risk[#All],,1),0),MATCH(ROR_9[[#This Row],[Impact ranking]],INDEX([1]!risk[#All],1,),0))</f>
        <v>#REF!</v>
      </c>
      <c r="Q19" s="6"/>
      <c r="R19" s="6" t="e">
        <f>SUM(INDEX([1]!impact[[#All],[Score]],MATCH(ROR_9[[#This Row],[Geographical scope]],[1]!impact[[#All],[Geographical scope]],0)),INDEX([1]!impact[[#All],[Score]],MATCH(ROR_9[[#This Row],[Operating cost impact ($M)]],[1]!impact[[#All],[Operating cost impact ($M)]],0)),INDEX([1]!impact[[#All],[Score]],MATCH(ROR_9[[#This Row],[Market impact (kt)]],[1]!impact[[#All],[Market impact (kt Cu)]],0)),INDEX([1]!impact[[#All],[Score]],MATCH(ROR_9[[#This Row],[Reputation impact]],[1]!impact[[#All],[Reputation impact]],0)))</f>
        <v>#REF!</v>
      </c>
      <c r="S19" s="6" t="e">
        <f>SUM(INDEX([1]!effort[[#All],[Score]],MATCH(ROR_9[[#This Row],[Probability of occurrence (%)]],[1]!effort[[#All],[Probability of occurrence (%)]],0)),INDEX([1]!effort[[#All],[Score]],MATCH(ROR_9[[#This Row],[Time to impact]],[1]!effort[[#All],[Time to impact]],0)),INDEX([1]!effort[[#All],[Score]],MATCH(ROR_9[[#This Row],[Industry scope]],[1]!effort[[#All],[Industry scope]],0)),INDEX([1]!effort[[#All],[Score]],MATCH(ROR_9[[#This Row],[Ability to influence]],[1]!effort[[#All],[Ability to influence]],0)))</f>
        <v>#REF!</v>
      </c>
      <c r="T19" s="6"/>
      <c r="U19" s="6"/>
      <c r="V19" s="6"/>
      <c r="W19" s="6"/>
    </row>
  </sheetData>
  <mergeCells count="3">
    <mergeCell ref="F1:J1"/>
    <mergeCell ref="K1:O1"/>
    <mergeCell ref="T1:V1"/>
  </mergeCells>
  <conditionalFormatting sqref="P3:P19">
    <cfRule type="cellIs" dxfId="6" priority="4" stopIfTrue="1" operator="equal">
      <formula>"Low"</formula>
    </cfRule>
    <cfRule type="cellIs" dxfId="5" priority="5" stopIfTrue="1" operator="equal">
      <formula>"Moderate"</formula>
    </cfRule>
    <cfRule type="cellIs" dxfId="4" priority="6" stopIfTrue="1" operator="equal">
      <formula>"High"</formula>
    </cfRule>
    <cfRule type="cellIs" dxfId="3" priority="7" stopIfTrue="1" operator="equal">
      <formula>"Critical"</formula>
    </cfRule>
  </conditionalFormatting>
  <conditionalFormatting sqref="T3:V19">
    <cfRule type="cellIs" dxfId="2" priority="1" stopIfTrue="1" operator="equal">
      <formula>"SC decision"</formula>
    </cfRule>
    <cfRule type="cellIs" dxfId="1" priority="2" stopIfTrue="1" operator="equal">
      <formula>"Team decision"</formula>
    </cfRule>
    <cfRule type="cellIs" dxfId="0" priority="3" stopIfTrue="1" operator="equal">
      <formula>"On track"</formula>
    </cfRule>
  </conditionalFormatting>
  <dataValidations count="3">
    <dataValidation type="list" allowBlank="1" showInputMessage="1" showErrorMessage="1" sqref="T3:V19">
      <formula1>"On track,Team decision, SC decision"</formula1>
    </dataValidation>
    <dataValidation type="list" showInputMessage="1" showErrorMessage="1" sqref="E3:E19">
      <formula1>"Risk,Opportunity"</formula1>
    </dataValidation>
    <dataValidation type="list" showInputMessage="1" showErrorMessage="1" sqref="D3:D19">
      <formula1>"LTO,MA,SD,PSG"</formula1>
    </dataValidation>
  </dataValidation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'\Users\carrieclaytor\Documents\CDA\Publications\Website\D:\Users\carrieclaytor\Documents\HESD\HESD-NA\Issue Inventory\New Process\beta test\[161028-Fall2016-ROR-v02.xlsx]Criteria'!#REF!</xm:f>
          </x14:formula1>
          <xm:sqref>F3:F19</xm:sqref>
        </x14:dataValidation>
        <x14:dataValidation type="list" allowBlank="1" showInputMessage="1" showErrorMessage="1">
          <x14:formula1>
            <xm:f>'\Users\carrieclaytor\Documents\CDA\Publications\Website\D:\Users\carrieclaytor\Documents\HESD\HESD-NA\Issue Inventory\New Process\beta test\[161028-Fall2016-ROR-v02.xlsx]Criteria'!#REF!</xm:f>
          </x14:formula1>
          <xm:sqref>G3:G19</xm:sqref>
        </x14:dataValidation>
        <x14:dataValidation type="list" allowBlank="1" showInputMessage="1" showErrorMessage="1">
          <x14:formula1>
            <xm:f>'\Users\carrieclaytor\Documents\CDA\Publications\Website\D:\Users\carrieclaytor\Documents\HESD\HESD-NA\Issue Inventory\New Process\beta test\[161028-Fall2016-ROR-v02.xlsx]Criteria'!#REF!</xm:f>
          </x14:formula1>
          <xm:sqref>H3:H19</xm:sqref>
        </x14:dataValidation>
        <x14:dataValidation type="list" allowBlank="1" showInputMessage="1" showErrorMessage="1">
          <x14:formula1>
            <xm:f>'\Users\carrieclaytor\Documents\CDA\Publications\Website\D:\Users\carrieclaytor\Documents\HESD\HESD-NA\Issue Inventory\New Process\beta test\[161028-Fall2016-ROR-v02.xlsx]Criteria'!#REF!</xm:f>
          </x14:formula1>
          <xm:sqref>I3:I19</xm:sqref>
        </x14:dataValidation>
        <x14:dataValidation type="list" allowBlank="1" showInputMessage="1" showErrorMessage="1">
          <x14:formula1>
            <xm:f>'\Users\carrieclaytor\Documents\CDA\Publications\Website\D:\Users\carrieclaytor\Documents\HESD\HESD-NA\Issue Inventory\New Process\beta test\[161028-Fall2016-ROR-v02.xlsx]Criteria'!#REF!</xm:f>
          </x14:formula1>
          <xm:sqref>K3:K19</xm:sqref>
        </x14:dataValidation>
        <x14:dataValidation type="list" allowBlank="1" showInputMessage="1" showErrorMessage="1">
          <x14:formula1>
            <xm:f>'\Users\carrieclaytor\Documents\CDA\Publications\Website\D:\Users\carrieclaytor\Documents\HESD\HESD-NA\Issue Inventory\New Process\beta test\[161028-Fall2016-ROR-v02.xlsx]Criteria'!#REF!</xm:f>
          </x14:formula1>
          <xm:sqref>L3:L19</xm:sqref>
        </x14:dataValidation>
        <x14:dataValidation type="list" allowBlank="1" showInputMessage="1" showErrorMessage="1">
          <x14:formula1>
            <xm:f>'\Users\carrieclaytor\Documents\CDA\Publications\Website\D:\Users\carrieclaytor\Documents\HESD\HESD-NA\Issue Inventory\New Process\beta test\[161028-Fall2016-ROR-v02.xlsx]Criteria'!#REF!</xm:f>
          </x14:formula1>
          <xm:sqref>N3:N19</xm:sqref>
        </x14:dataValidation>
        <x14:dataValidation type="list" allowBlank="1" showInputMessage="1" showErrorMessage="1">
          <x14:formula1>
            <xm:f>'\Users\carrieclaytor\Documents\CDA\Publications\Website\D:\Users\carrieclaytor\Documents\HESD\HESD-NA\Issue Inventory\New Process\beta test\[161028-Fall2016-ROR-v02.xlsx]Criteria'!#REF!</xm:f>
          </x14:formula1>
          <xm:sqref>M3:M19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ColWidth="20.42578125" defaultRowHeight="12.75" x14ac:dyDescent="0.2"/>
  <cols>
    <col min="1" max="16384" width="20.42578125" style="5"/>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Register</vt:lpstr>
      <vt:lpstr>Heat map</vt:lpstr>
      <vt:lpstr>Criteria</vt:lpstr>
      <vt:lpstr>Definitions</vt:lpstr>
      <vt:lpstr>Register - original from Kevin</vt:lpstr>
      <vt:lpstr>Register - annotated for Kevin</vt:lpstr>
      <vt:lpstr>Register!Print_Area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Géraud Servin</dc:creator>
  <cp:lastModifiedBy>Géraud Servin</cp:lastModifiedBy>
  <cp:lastPrinted>2016-09-29T11:08:36Z</cp:lastPrinted>
  <dcterms:created xsi:type="dcterms:W3CDTF">2016-08-24T07:31:50Z</dcterms:created>
  <dcterms:modified xsi:type="dcterms:W3CDTF">2017-02-13T07:55:28Z</dcterms:modified>
</cp:coreProperties>
</file>